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definedNames>
    <definedName name="_xlnm.Print_Titles" localSheetId="0">Лист_1!$14:$15</definedName>
  </definedNames>
  <calcPr calcId="145621" refMode="R1C1"/>
</workbook>
</file>

<file path=xl/calcChain.xml><?xml version="1.0" encoding="utf-8"?>
<calcChain xmlns="http://schemas.openxmlformats.org/spreadsheetml/2006/main">
  <c r="H100" i="1" l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G100" i="1"/>
  <c r="E100" i="1"/>
  <c r="C100" i="1"/>
  <c r="Y89" i="1"/>
  <c r="W108" i="1"/>
  <c r="Y103" i="1"/>
  <c r="Y102" i="1"/>
  <c r="Y98" i="1"/>
  <c r="X100" i="1"/>
  <c r="Y97" i="1"/>
  <c r="Y100" i="1" s="1"/>
  <c r="X97" i="1"/>
  <c r="E97" i="1"/>
  <c r="W107" i="1"/>
  <c r="W110" i="1"/>
  <c r="X110" i="1" s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C103" i="1"/>
  <c r="Y104" i="1"/>
  <c r="X102" i="1"/>
  <c r="X104" i="1" s="1"/>
  <c r="W102" i="1"/>
  <c r="W104" i="1" s="1"/>
  <c r="V102" i="1"/>
  <c r="V104" i="1" s="1"/>
  <c r="U102" i="1"/>
  <c r="U104" i="1" s="1"/>
  <c r="T102" i="1"/>
  <c r="T104" i="1" s="1"/>
  <c r="S102" i="1"/>
  <c r="S104" i="1" s="1"/>
  <c r="R102" i="1"/>
  <c r="R104" i="1" s="1"/>
  <c r="Q102" i="1"/>
  <c r="Q104" i="1" s="1"/>
  <c r="P102" i="1"/>
  <c r="P104" i="1" s="1"/>
  <c r="O102" i="1"/>
  <c r="O104" i="1" s="1"/>
  <c r="N102" i="1"/>
  <c r="N104" i="1" s="1"/>
  <c r="M102" i="1"/>
  <c r="M104" i="1" s="1"/>
  <c r="L102" i="1"/>
  <c r="L104" i="1" s="1"/>
  <c r="K102" i="1"/>
  <c r="K104" i="1" s="1"/>
  <c r="J102" i="1"/>
  <c r="J104" i="1" s="1"/>
  <c r="I102" i="1"/>
  <c r="I104" i="1" s="1"/>
  <c r="H102" i="1"/>
  <c r="H104" i="1" s="1"/>
  <c r="G102" i="1"/>
  <c r="G104" i="1" s="1"/>
  <c r="F102" i="1"/>
  <c r="F104" i="1" s="1"/>
  <c r="E102" i="1"/>
  <c r="E104" i="1" s="1"/>
  <c r="C102" i="1"/>
  <c r="C104" i="1" s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C98" i="1"/>
  <c r="X96" i="1"/>
  <c r="X99" i="1" s="1"/>
  <c r="X105" i="1" s="1"/>
  <c r="W96" i="1"/>
  <c r="W99" i="1" s="1"/>
  <c r="W105" i="1" s="1"/>
  <c r="V96" i="1"/>
  <c r="V99" i="1" s="1"/>
  <c r="V105" i="1" s="1"/>
  <c r="U96" i="1"/>
  <c r="U99" i="1" s="1"/>
  <c r="U105" i="1" s="1"/>
  <c r="T96" i="1"/>
  <c r="T99" i="1" s="1"/>
  <c r="T105" i="1" s="1"/>
  <c r="S96" i="1"/>
  <c r="S99" i="1" s="1"/>
  <c r="S105" i="1" s="1"/>
  <c r="R96" i="1"/>
  <c r="R99" i="1" s="1"/>
  <c r="R105" i="1" s="1"/>
  <c r="Q96" i="1"/>
  <c r="Q99" i="1" s="1"/>
  <c r="Q105" i="1" s="1"/>
  <c r="P96" i="1"/>
  <c r="P99" i="1" s="1"/>
  <c r="P105" i="1" s="1"/>
  <c r="O96" i="1"/>
  <c r="O99" i="1" s="1"/>
  <c r="O105" i="1" s="1"/>
  <c r="N96" i="1"/>
  <c r="N99" i="1" s="1"/>
  <c r="N105" i="1" s="1"/>
  <c r="M96" i="1"/>
  <c r="M99" i="1" s="1"/>
  <c r="M105" i="1" s="1"/>
  <c r="L96" i="1"/>
  <c r="L99" i="1" s="1"/>
  <c r="L105" i="1" s="1"/>
  <c r="K96" i="1"/>
  <c r="K99" i="1" s="1"/>
  <c r="K105" i="1" s="1"/>
  <c r="J96" i="1"/>
  <c r="J99" i="1" s="1"/>
  <c r="J105" i="1" s="1"/>
  <c r="I96" i="1"/>
  <c r="I99" i="1" s="1"/>
  <c r="I105" i="1" s="1"/>
  <c r="H96" i="1"/>
  <c r="H99" i="1" s="1"/>
  <c r="H105" i="1" s="1"/>
  <c r="G96" i="1"/>
  <c r="G99" i="1" s="1"/>
  <c r="G105" i="1" s="1"/>
  <c r="F96" i="1"/>
  <c r="F99" i="1" s="1"/>
  <c r="F105" i="1" s="1"/>
  <c r="E96" i="1"/>
  <c r="E99" i="1" s="1"/>
  <c r="E105" i="1" s="1"/>
  <c r="C96" i="1"/>
  <c r="C99" i="1" s="1"/>
  <c r="C105" i="1" s="1"/>
  <c r="X108" i="1" l="1"/>
  <c r="W109" i="1"/>
  <c r="X109" i="1" s="1"/>
  <c r="C97" i="1"/>
  <c r="F97" i="1"/>
  <c r="J97" i="1"/>
  <c r="N97" i="1"/>
  <c r="T97" i="1"/>
  <c r="G97" i="1"/>
  <c r="I97" i="1"/>
  <c r="K97" i="1"/>
  <c r="M97" i="1"/>
  <c r="O97" i="1"/>
  <c r="Q97" i="1"/>
  <c r="S97" i="1"/>
  <c r="U97" i="1"/>
  <c r="W97" i="1"/>
  <c r="H97" i="1"/>
  <c r="L97" i="1"/>
  <c r="P97" i="1"/>
  <c r="R97" i="1"/>
  <c r="V97" i="1"/>
  <c r="X107" i="1"/>
</calcChain>
</file>

<file path=xl/sharedStrings.xml><?xml version="1.0" encoding="utf-8"?>
<sst xmlns="http://schemas.openxmlformats.org/spreadsheetml/2006/main" count="133" uniqueCount="114">
  <si>
    <t>УТВЕРЖДАЮ:</t>
  </si>
  <si>
    <t>"______" _________________________________ 20____ года.</t>
  </si>
  <si>
    <t>ШТАТНОЕ РАСПИСАНИЕ</t>
  </si>
  <si>
    <t>МКОУ Теркинская средняя школа</t>
  </si>
  <si>
    <t>(полное наименование государственного учереждения, его адрес)</t>
  </si>
  <si>
    <t>2 марта 2026 г.</t>
  </si>
  <si>
    <t>№ п/п</t>
  </si>
  <si>
    <t>Наименование профессиональной квалификационной группы, квалификационного уровня, должности (профессии)</t>
  </si>
  <si>
    <t>Кол-во ставок</t>
  </si>
  <si>
    <t>Размер  должностного оклада (ставки) по ПКГ</t>
  </si>
  <si>
    <t>Размер  должностного оклада (ставки) с учетом нагрузки и повышающих коэффицентов</t>
  </si>
  <si>
    <t>Оклад</t>
  </si>
  <si>
    <t>Выплаты компенсационного характера</t>
  </si>
  <si>
    <t>Классное руководство федеральное</t>
  </si>
  <si>
    <t xml:space="preserve"> ЗА ЗАВЕДОВАНИЕ КАБИНЕТАМИ</t>
  </si>
  <si>
    <t xml:space="preserve"> ЗА ВРЕДНОСТЬ</t>
  </si>
  <si>
    <t xml:space="preserve"> ЗА РАБОТУ В ОБРАЗОВАТЕЛЬНЫХ УЧРЕЖДЕНИЯХ, РЕАЛИЗУЮЩИХ АДАПТИВНЫЕОСНОВНЫЕ ОБЩЕОБРАЗОВАТЕЛЬНЫЕ ПРОГР.</t>
  </si>
  <si>
    <t xml:space="preserve"> ЗА ПРОВЕРКУ ПИСЬМЕННЫХ РАБОТ</t>
  </si>
  <si>
    <t xml:space="preserve"> ЗА КЛАССНОЕ РУКОВОДСТВО</t>
  </si>
  <si>
    <t>Выплаты стимулирующего характера</t>
  </si>
  <si>
    <t xml:space="preserve"> ЗА КАЧЕСТВО ВЫПОЛНЯЕМЫХ РАБОТ</t>
  </si>
  <si>
    <t xml:space="preserve"> ПЕРСОНАЛЬНЫЙ ПОВЫШАЮЩИЙ КОЭФФИЦИЕНТ</t>
  </si>
  <si>
    <t xml:space="preserve"> НАДБАВКА ЗА ИНТЕСИВНОСТЬ</t>
  </si>
  <si>
    <t xml:space="preserve"> ЗА СТАЖ, ЗА ВЫСЛУГУ ЛЕТ (учителям)</t>
  </si>
  <si>
    <t xml:space="preserve"> ЗА КВАЛИФИКАЦИОННУЮ КАТЕГОРИЮ</t>
  </si>
  <si>
    <t xml:space="preserve"> ЗА СТАЖ, ЗА ВЫСЛУГУ ЛЕТ (прочим)</t>
  </si>
  <si>
    <t xml:space="preserve"> ЗА КЛАССНОСТЬ</t>
  </si>
  <si>
    <t>Денежное вознаграждение советникам</t>
  </si>
  <si>
    <t xml:space="preserve"> НАДБАВКА ЗА РАБОТУ В СЕЛЬСКОЙ МЕСТНОСТИ</t>
  </si>
  <si>
    <t>Заработная плата в месяц</t>
  </si>
  <si>
    <t>А</t>
  </si>
  <si>
    <t>Б</t>
  </si>
  <si>
    <t>1</t>
  </si>
  <si>
    <t>2</t>
  </si>
  <si>
    <t>3</t>
  </si>
  <si>
    <t>4</t>
  </si>
  <si>
    <t>5</t>
  </si>
  <si>
    <t>6</t>
  </si>
  <si>
    <t>Должности не включенные в ПКГ</t>
  </si>
  <si>
    <t>Преподаватель-организатор основ безопасности и защиты родины</t>
  </si>
  <si>
    <t>Ермилов Сергей Петрович</t>
  </si>
  <si>
    <t>советник директора по воспитанию и взаимодействия с детскими общественными объединениями</t>
  </si>
  <si>
    <t>Каменнова Светлана Александровна</t>
  </si>
  <si>
    <t>Должности педагогических работников</t>
  </si>
  <si>
    <t>1 квалификационный уровень</t>
  </si>
  <si>
    <t>музыкальный руководитель</t>
  </si>
  <si>
    <t>Блинова Татьяна Александровна</t>
  </si>
  <si>
    <t>инструктор по физической культуре</t>
  </si>
  <si>
    <t>2 квалификационный уровень</t>
  </si>
  <si>
    <t>Социальный педагог</t>
  </si>
  <si>
    <t>3 квалификационный уровень</t>
  </si>
  <si>
    <t>воспитатель</t>
  </si>
  <si>
    <t>Гертер Валентина Вольдемаровна</t>
  </si>
  <si>
    <t>Лукьянова Наталья Сергеевна</t>
  </si>
  <si>
    <t>ВАКАНСИЯ</t>
  </si>
  <si>
    <t>воспитатель школы</t>
  </si>
  <si>
    <t>Педагог-психолог</t>
  </si>
  <si>
    <t>Овечкина Дарья Владимировна</t>
  </si>
  <si>
    <t>Методист</t>
  </si>
  <si>
    <t>4 квалификационный уровень</t>
  </si>
  <si>
    <t>Учитель</t>
  </si>
  <si>
    <t>Кузнецова Елена Александровна</t>
  </si>
  <si>
    <t>Малаханова Людмила Алексеевна</t>
  </si>
  <si>
    <t>Макаров Александр Леонидович</t>
  </si>
  <si>
    <t>Блинова Светлана Алексеевна</t>
  </si>
  <si>
    <t>Глебездина Анна Вячеславовна</t>
  </si>
  <si>
    <t>Шерстобитов Александр Геннадьевич</t>
  </si>
  <si>
    <t>Вершинина Варвара Викторовна</t>
  </si>
  <si>
    <t>Севостьянов Алексей Иванович</t>
  </si>
  <si>
    <t>Павлова Ирина Александровна</t>
  </si>
  <si>
    <t>Лукьянова Мария Александровна</t>
  </si>
  <si>
    <t>Учитель -логопед</t>
  </si>
  <si>
    <t>Бочарова Анастасия Викторовна</t>
  </si>
  <si>
    <t>учитель-дефектолог</t>
  </si>
  <si>
    <t>Должности работников учебно-вспомогательного персонала 1 уровня</t>
  </si>
  <si>
    <t>помошник воспитателя</t>
  </si>
  <si>
    <t>Должности руководящего состава</t>
  </si>
  <si>
    <t>Директор</t>
  </si>
  <si>
    <t>ПКГ "Должности руководителей, специалистов и служащих первого уровня"</t>
  </si>
  <si>
    <t>Секретарь</t>
  </si>
  <si>
    <t>Фомина Анна Александровна</t>
  </si>
  <si>
    <t>ПКГ Должности руководителей, специалистов и служащих второго уровня</t>
  </si>
  <si>
    <t>заведующий хозяйством</t>
  </si>
  <si>
    <t>Лукьянова Александра Олеговна</t>
  </si>
  <si>
    <t>ПКГ Профессии рабочих первого уровня</t>
  </si>
  <si>
    <t>уборщик служебных помещений</t>
  </si>
  <si>
    <t>Вершинина Татьяна Викторовна</t>
  </si>
  <si>
    <t>Левина Елена Викторовна</t>
  </si>
  <si>
    <t>сторож</t>
  </si>
  <si>
    <t>Лукьянов Сергей Николаевич</t>
  </si>
  <si>
    <t>Профессии рабочих второго уровня</t>
  </si>
  <si>
    <t>оператор котельной</t>
  </si>
  <si>
    <t>Лукьянов Николай Александрович</t>
  </si>
  <si>
    <t>Водитель</t>
  </si>
  <si>
    <t>ИТОГО:</t>
  </si>
  <si>
    <t>Итого по педагогическому персоналу школы</t>
  </si>
  <si>
    <t>Итого по педагогическому персоналу школы без федеральных средств</t>
  </si>
  <si>
    <t>Итого по прочему персоналу школы</t>
  </si>
  <si>
    <t>Итого по общему образованию</t>
  </si>
  <si>
    <t>Итого по общему образованию без федеральных средств</t>
  </si>
  <si>
    <t>Итого по педагогическому персоналу ГДО</t>
  </si>
  <si>
    <t>Итого по прочему персоналу ГДО</t>
  </si>
  <si>
    <t>Итого по группе дошкольного образования</t>
  </si>
  <si>
    <t>ВСЕГО</t>
  </si>
  <si>
    <t>Фонд по ассигн</t>
  </si>
  <si>
    <t>Фонд факт</t>
  </si>
  <si>
    <t>Разница(экономия)</t>
  </si>
  <si>
    <t>Проверил;старший экономист ________________________Семенцова О.Н.</t>
  </si>
  <si>
    <t>Педагоги СШ</t>
  </si>
  <si>
    <t>Прочий СШ</t>
  </si>
  <si>
    <t>Педагоги ГДО</t>
  </si>
  <si>
    <t>Прочий ГДО</t>
  </si>
  <si>
    <r>
      <t>Штат в количестве __</t>
    </r>
    <r>
      <rPr>
        <b/>
        <u/>
        <sz val="10"/>
        <rFont val="Arial"/>
        <family val="2"/>
        <charset val="204"/>
      </rPr>
      <t>32,515</t>
    </r>
    <r>
      <rPr>
        <b/>
        <sz val="10"/>
        <rFont val="Arial"/>
        <family val="2"/>
        <charset val="204"/>
      </rPr>
      <t>__ единиц</t>
    </r>
  </si>
  <si>
    <t>Руководитель ____________________________/Глебездина А.В./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</si>
</sst>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name val="Arial"/>
    </font>
    <font>
      <b/>
      <i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10"/>
      <name val="Arial"/>
      <family val="2"/>
      <charset val="204"/>
    </font>
    <font>
      <i/>
      <sz val="9"/>
      <name val="Arial"/>
      <family val="2"/>
      <charset val="204"/>
    </font>
    <font>
      <sz val="10"/>
      <name val="Courier"/>
      <family val="1"/>
      <charset val="204"/>
    </font>
    <font>
      <sz val="9"/>
      <name val="Courier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u/>
      <sz val="11"/>
      <name val="Arial"/>
      <family val="2"/>
      <charset val="204"/>
    </font>
    <font>
      <sz val="12"/>
      <name val="Times New Roman"/>
      <family val="1"/>
      <charset val="1"/>
    </font>
    <font>
      <b/>
      <sz val="12"/>
      <name val="Times New Roman"/>
      <family val="1"/>
      <charset val="1"/>
    </font>
    <font>
      <i/>
      <sz val="12"/>
      <name val="Times New Roman"/>
      <family val="1"/>
      <charset val="1"/>
    </font>
    <font>
      <i/>
      <sz val="12"/>
      <name val="Times New Roman"/>
      <family val="1"/>
      <charset val="204"/>
    </font>
    <font>
      <b/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0" fontId="13" fillId="0" borderId="0"/>
  </cellStyleXfs>
  <cellXfs count="7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vertical="center"/>
    </xf>
    <xf numFmtId="0" fontId="0" fillId="0" borderId="3" xfId="0" applyBorder="1" applyAlignment="1">
      <alignment horizontal="left"/>
    </xf>
    <xf numFmtId="4" fontId="1" fillId="0" borderId="3" xfId="0" applyNumberFormat="1" applyFont="1" applyBorder="1" applyAlignment="1">
      <alignment horizontal="right" vertical="center"/>
    </xf>
    <xf numFmtId="4" fontId="7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/>
    </xf>
    <xf numFmtId="4" fontId="2" fillId="0" borderId="3" xfId="0" applyNumberFormat="1" applyFont="1" applyBorder="1" applyAlignment="1">
      <alignment horizontal="right" vertical="center"/>
    </xf>
    <xf numFmtId="4" fontId="8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1" fontId="9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vertical="center"/>
    </xf>
    <xf numFmtId="4" fontId="9" fillId="0" borderId="3" xfId="0" applyNumberFormat="1" applyFont="1" applyBorder="1" applyAlignment="1">
      <alignment horizontal="right" vertical="center"/>
    </xf>
    <xf numFmtId="4" fontId="10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2" fontId="10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wrapText="1"/>
    </xf>
    <xf numFmtId="164" fontId="11" fillId="0" borderId="3" xfId="0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2" fontId="12" fillId="0" borderId="3" xfId="0" applyNumberFormat="1" applyFont="1" applyBorder="1" applyAlignment="1">
      <alignment horizontal="right" vertical="center"/>
    </xf>
    <xf numFmtId="2" fontId="7" fillId="0" borderId="3" xfId="0" applyNumberFormat="1" applyFont="1" applyBorder="1" applyAlignment="1">
      <alignment horizontal="right" vertical="center"/>
    </xf>
    <xf numFmtId="2" fontId="8" fillId="0" borderId="3" xfId="0" applyNumberFormat="1" applyFont="1" applyBorder="1" applyAlignment="1">
      <alignment horizontal="right" vertical="center"/>
    </xf>
    <xf numFmtId="2" fontId="2" fillId="0" borderId="3" xfId="0" applyNumberFormat="1" applyFont="1" applyBorder="1" applyAlignment="1">
      <alignment horizontal="right" vertical="center"/>
    </xf>
    <xf numFmtId="2" fontId="9" fillId="0" borderId="3" xfId="0" applyNumberFormat="1" applyFont="1" applyBorder="1" applyAlignment="1">
      <alignment horizontal="right" vertical="center"/>
    </xf>
    <xf numFmtId="2" fontId="11" fillId="0" borderId="3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4" xfId="2" applyFont="1" applyBorder="1"/>
    <xf numFmtId="0" fontId="17" fillId="0" borderId="4" xfId="2" applyFont="1" applyBorder="1"/>
    <xf numFmtId="164" fontId="17" fillId="0" borderId="4" xfId="2" applyNumberFormat="1" applyFont="1" applyBorder="1"/>
    <xf numFmtId="2" fontId="17" fillId="0" borderId="4" xfId="2" applyNumberFormat="1" applyFont="1" applyBorder="1"/>
    <xf numFmtId="9" fontId="0" fillId="0" borderId="5" xfId="1" applyFont="1" applyBorder="1"/>
    <xf numFmtId="0" fontId="18" fillId="0" borderId="4" xfId="2" applyFont="1" applyBorder="1" applyAlignment="1">
      <alignment wrapText="1"/>
    </xf>
    <xf numFmtId="164" fontId="19" fillId="0" borderId="4" xfId="2" applyNumberFormat="1" applyFont="1" applyBorder="1"/>
    <xf numFmtId="2" fontId="19" fillId="0" borderId="4" xfId="2" applyNumberFormat="1" applyFont="1" applyBorder="1"/>
    <xf numFmtId="0" fontId="18" fillId="0" borderId="4" xfId="2" applyFont="1" applyBorder="1"/>
    <xf numFmtId="2" fontId="18" fillId="0" borderId="4" xfId="2" applyNumberFormat="1" applyFont="1" applyBorder="1"/>
    <xf numFmtId="2" fontId="16" fillId="0" borderId="4" xfId="2" applyNumberFormat="1" applyFont="1" applyBorder="1"/>
    <xf numFmtId="0" fontId="4" fillId="0" borderId="0" xfId="0" applyFont="1"/>
    <xf numFmtId="0" fontId="4" fillId="0" borderId="0" xfId="0" applyFont="1" applyAlignment="1">
      <alignment horizontal="left"/>
    </xf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left"/>
    </xf>
    <xf numFmtId="164" fontId="18" fillId="0" borderId="4" xfId="2" applyNumberFormat="1" applyFont="1" applyBorder="1"/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Y116"/>
  <sheetViews>
    <sheetView tabSelected="1" workbookViewId="0">
      <selection activeCell="AA111" sqref="AA111"/>
    </sheetView>
  </sheetViews>
  <sheetFormatPr defaultColWidth="10.5" defaultRowHeight="11.45" customHeight="1" outlineLevelRow="3" outlineLevelCol="1" x14ac:dyDescent="0.2"/>
  <cols>
    <col min="1" max="1" width="10.5" style="1" customWidth="1"/>
    <col min="2" max="2" width="63.83203125" style="1" customWidth="1"/>
    <col min="3" max="3" width="14.5" style="1" customWidth="1"/>
    <col min="4" max="4" width="15.1640625" style="1" customWidth="1"/>
    <col min="5" max="5" width="18.83203125" style="1" customWidth="1" collapsed="1"/>
    <col min="6" max="6" width="19.33203125" style="1" hidden="1" customWidth="1" outlineLevel="1"/>
    <col min="7" max="7" width="17.33203125" style="1" customWidth="1"/>
    <col min="8" max="8" width="16.83203125" style="1" customWidth="1" outlineLevel="1"/>
    <col min="9" max="9" width="14.6640625" style="1" customWidth="1" outlineLevel="1"/>
    <col min="10" max="10" width="14.5" style="1" customWidth="1" outlineLevel="1"/>
    <col min="11" max="11" width="15.33203125" style="1" customWidth="1" outlineLevel="1"/>
    <col min="12" max="12" width="14.1640625" style="1" customWidth="1" outlineLevel="1"/>
    <col min="13" max="13" width="15.1640625" style="1" customWidth="1" outlineLevel="1"/>
    <col min="14" max="14" width="19.5" style="1" customWidth="1"/>
    <col min="15" max="15" width="16.1640625" style="1" customWidth="1" outlineLevel="1"/>
    <col min="16" max="16" width="16" style="1" customWidth="1" outlineLevel="1"/>
    <col min="17" max="17" width="16.33203125" style="1" customWidth="1" outlineLevel="1"/>
    <col min="18" max="18" width="14.83203125" style="1" customWidth="1" outlineLevel="1"/>
    <col min="19" max="19" width="15.1640625" style="1" customWidth="1" outlineLevel="1"/>
    <col min="20" max="20" width="14.6640625" style="1" customWidth="1" outlineLevel="1"/>
    <col min="21" max="21" width="14.83203125" style="1" customWidth="1" outlineLevel="1"/>
    <col min="22" max="22" width="14.5" style="1" customWidth="1" outlineLevel="1"/>
    <col min="23" max="23" width="15.83203125" style="1" customWidth="1" outlineLevel="1"/>
    <col min="24" max="24" width="18.1640625" style="1" customWidth="1"/>
  </cols>
  <sheetData>
    <row r="1" spans="1:24" ht="15" customHeight="1" x14ac:dyDescent="0.2">
      <c r="B1" s="45" t="s">
        <v>0</v>
      </c>
      <c r="C1" s="45"/>
    </row>
    <row r="2" spans="1:24" ht="12.95" customHeight="1" x14ac:dyDescent="0.2">
      <c r="B2" s="46" t="s">
        <v>112</v>
      </c>
      <c r="C2" s="46"/>
      <c r="D2" s="46"/>
    </row>
    <row r="3" spans="1:24" ht="11.1" customHeight="1" x14ac:dyDescent="0.2"/>
    <row r="4" spans="1:24" ht="12.95" customHeight="1" x14ac:dyDescent="0.2">
      <c r="B4" s="46" t="s">
        <v>113</v>
      </c>
      <c r="C4" s="46"/>
      <c r="D4" s="46"/>
    </row>
    <row r="5" spans="1:24" ht="11.1" customHeight="1" x14ac:dyDescent="0.2"/>
    <row r="6" spans="1:24" ht="12.95" customHeight="1" x14ac:dyDescent="0.2">
      <c r="B6" s="46" t="s">
        <v>1</v>
      </c>
      <c r="C6" s="46"/>
      <c r="D6" s="46"/>
    </row>
    <row r="7" spans="1:24" ht="15" customHeight="1" x14ac:dyDescent="0.2"/>
    <row r="8" spans="1:24" ht="15" customHeight="1" x14ac:dyDescent="0.2"/>
    <row r="9" spans="1:24" ht="15" customHeight="1" x14ac:dyDescent="0.2">
      <c r="B9" s="3" t="s">
        <v>2</v>
      </c>
    </row>
    <row r="10" spans="1:24" ht="15" customHeight="1" x14ac:dyDescent="0.2">
      <c r="B10" s="54" t="s">
        <v>3</v>
      </c>
      <c r="C10" s="54"/>
      <c r="D10" s="54"/>
      <c r="E10" s="54"/>
      <c r="F10" s="54"/>
      <c r="G10" s="54"/>
      <c r="H10" s="54"/>
    </row>
    <row r="11" spans="1:24" ht="11.1" customHeight="1" x14ac:dyDescent="0.2">
      <c r="B11" s="47" t="s">
        <v>4</v>
      </c>
      <c r="C11" s="47"/>
      <c r="D11" s="47"/>
      <c r="E11" s="47"/>
      <c r="F11" s="47"/>
    </row>
    <row r="12" spans="1:24" ht="12.95" customHeight="1" x14ac:dyDescent="0.2">
      <c r="B12" s="2" t="s">
        <v>5</v>
      </c>
    </row>
    <row r="13" spans="1:24" ht="11.1" customHeight="1" x14ac:dyDescent="0.2"/>
    <row r="14" spans="1:24" ht="27.95" customHeight="1" x14ac:dyDescent="0.2">
      <c r="A14" s="48" t="s">
        <v>6</v>
      </c>
      <c r="B14" s="50" t="s">
        <v>7</v>
      </c>
      <c r="C14" s="50" t="s">
        <v>8</v>
      </c>
      <c r="D14" s="50" t="s">
        <v>9</v>
      </c>
      <c r="E14" s="50" t="s">
        <v>10</v>
      </c>
      <c r="F14" s="52" t="s">
        <v>11</v>
      </c>
      <c r="G14" s="50" t="s">
        <v>12</v>
      </c>
      <c r="H14" s="52" t="s">
        <v>13</v>
      </c>
      <c r="I14" s="52" t="s">
        <v>14</v>
      </c>
      <c r="J14" s="52" t="s">
        <v>15</v>
      </c>
      <c r="K14" s="52" t="s">
        <v>16</v>
      </c>
      <c r="L14" s="52" t="s">
        <v>17</v>
      </c>
      <c r="M14" s="52" t="s">
        <v>18</v>
      </c>
      <c r="N14" s="50" t="s">
        <v>19</v>
      </c>
      <c r="O14" s="52" t="s">
        <v>20</v>
      </c>
      <c r="P14" s="52" t="s">
        <v>21</v>
      </c>
      <c r="Q14" s="52" t="s">
        <v>22</v>
      </c>
      <c r="R14" s="52" t="s">
        <v>23</v>
      </c>
      <c r="S14" s="52" t="s">
        <v>24</v>
      </c>
      <c r="T14" s="52" t="s">
        <v>25</v>
      </c>
      <c r="U14" s="52" t="s">
        <v>26</v>
      </c>
      <c r="V14" s="52" t="s">
        <v>27</v>
      </c>
      <c r="W14" s="52" t="s">
        <v>28</v>
      </c>
      <c r="X14" s="50" t="s">
        <v>29</v>
      </c>
    </row>
    <row r="15" spans="1:24" s="1" customFormat="1" ht="107.25" customHeight="1" x14ac:dyDescent="0.2">
      <c r="A15" s="49"/>
      <c r="B15" s="51"/>
      <c r="C15" s="51"/>
      <c r="D15" s="51"/>
      <c r="E15" s="51"/>
      <c r="F15" s="53"/>
      <c r="G15" s="51"/>
      <c r="H15" s="53"/>
      <c r="I15" s="53"/>
      <c r="J15" s="53"/>
      <c r="K15" s="53"/>
      <c r="L15" s="53"/>
      <c r="M15" s="53"/>
      <c r="N15" s="51"/>
      <c r="O15" s="53"/>
      <c r="P15" s="53"/>
      <c r="Q15" s="53"/>
      <c r="R15" s="53"/>
      <c r="S15" s="53"/>
      <c r="T15" s="53"/>
      <c r="U15" s="53"/>
      <c r="V15" s="53"/>
      <c r="W15" s="53"/>
      <c r="X15" s="51"/>
    </row>
    <row r="16" spans="1:24" ht="12" customHeight="1" x14ac:dyDescent="0.2">
      <c r="A16" s="4" t="s">
        <v>30</v>
      </c>
      <c r="B16" s="4" t="s">
        <v>31</v>
      </c>
      <c r="C16" s="4" t="s">
        <v>32</v>
      </c>
      <c r="D16" s="4" t="s">
        <v>33</v>
      </c>
      <c r="E16" s="4" t="s">
        <v>34</v>
      </c>
      <c r="F16" s="4"/>
      <c r="G16" s="4" t="s">
        <v>35</v>
      </c>
      <c r="H16" s="4"/>
      <c r="I16" s="4"/>
      <c r="J16" s="4"/>
      <c r="K16" s="4"/>
      <c r="L16" s="4"/>
      <c r="M16" s="4"/>
      <c r="N16" s="4" t="s">
        <v>36</v>
      </c>
      <c r="O16" s="4"/>
      <c r="P16" s="4"/>
      <c r="Q16" s="4"/>
      <c r="R16" s="4"/>
      <c r="S16" s="4"/>
      <c r="T16" s="4"/>
      <c r="U16" s="4"/>
      <c r="V16" s="4"/>
      <c r="W16" s="4"/>
      <c r="X16" s="4" t="s">
        <v>37</v>
      </c>
    </row>
    <row r="17" spans="1:24" ht="15" customHeight="1" x14ac:dyDescent="0.2">
      <c r="A17" s="4"/>
      <c r="B17" s="5" t="s">
        <v>38</v>
      </c>
      <c r="C17" s="6">
        <v>1</v>
      </c>
      <c r="D17" s="7"/>
      <c r="E17" s="8">
        <v>16700</v>
      </c>
      <c r="F17" s="9">
        <v>16700</v>
      </c>
      <c r="G17" s="10"/>
      <c r="H17" s="11"/>
      <c r="I17" s="11"/>
      <c r="J17" s="11"/>
      <c r="K17" s="11"/>
      <c r="L17" s="11"/>
      <c r="M17" s="11"/>
      <c r="N17" s="8">
        <v>17001.5</v>
      </c>
      <c r="O17" s="11"/>
      <c r="P17" s="11"/>
      <c r="Q17" s="9">
        <v>6156.5</v>
      </c>
      <c r="R17" s="9">
        <v>1670</v>
      </c>
      <c r="S17" s="11"/>
      <c r="T17" s="11"/>
      <c r="U17" s="11"/>
      <c r="V17" s="9">
        <v>5000</v>
      </c>
      <c r="W17" s="9">
        <v>4175</v>
      </c>
      <c r="X17" s="8">
        <v>33701.5</v>
      </c>
    </row>
    <row r="18" spans="1:24" s="12" customFormat="1" ht="12.95" customHeight="1" outlineLevel="1" x14ac:dyDescent="0.2">
      <c r="A18" s="13"/>
      <c r="B18" s="14"/>
      <c r="C18" s="15">
        <v>1</v>
      </c>
      <c r="D18" s="16"/>
      <c r="E18" s="17">
        <v>16700</v>
      </c>
      <c r="F18" s="18">
        <v>16700</v>
      </c>
      <c r="G18" s="19"/>
      <c r="H18" s="20"/>
      <c r="I18" s="20"/>
      <c r="J18" s="20"/>
      <c r="K18" s="20"/>
      <c r="L18" s="20"/>
      <c r="M18" s="20"/>
      <c r="N18" s="17">
        <v>17001.5</v>
      </c>
      <c r="O18" s="20"/>
      <c r="P18" s="20"/>
      <c r="Q18" s="18">
        <v>6156.5</v>
      </c>
      <c r="R18" s="18">
        <v>1670</v>
      </c>
      <c r="S18" s="20"/>
      <c r="T18" s="20"/>
      <c r="U18" s="20"/>
      <c r="V18" s="18">
        <v>5000</v>
      </c>
      <c r="W18" s="18">
        <v>4175</v>
      </c>
      <c r="X18" s="17">
        <v>33701.5</v>
      </c>
    </row>
    <row r="19" spans="1:24" s="21" customFormat="1" ht="26.1" customHeight="1" outlineLevel="2" x14ac:dyDescent="0.2">
      <c r="A19" s="22">
        <v>1</v>
      </c>
      <c r="B19" s="23" t="s">
        <v>39</v>
      </c>
      <c r="C19" s="24">
        <v>0.5</v>
      </c>
      <c r="D19" s="25">
        <v>16700</v>
      </c>
      <c r="E19" s="25">
        <v>8350</v>
      </c>
      <c r="F19" s="26">
        <v>8350</v>
      </c>
      <c r="G19" s="27"/>
      <c r="H19" s="28"/>
      <c r="I19" s="28"/>
      <c r="J19" s="28"/>
      <c r="K19" s="28"/>
      <c r="L19" s="28"/>
      <c r="M19" s="28"/>
      <c r="N19" s="25">
        <v>5196.5</v>
      </c>
      <c r="O19" s="28"/>
      <c r="P19" s="28"/>
      <c r="Q19" s="26">
        <v>2274</v>
      </c>
      <c r="R19" s="29">
        <v>835</v>
      </c>
      <c r="S19" s="28"/>
      <c r="T19" s="28"/>
      <c r="U19" s="28"/>
      <c r="V19" s="28"/>
      <c r="W19" s="26">
        <v>2087.5</v>
      </c>
      <c r="X19" s="25">
        <v>13546.5</v>
      </c>
    </row>
    <row r="20" spans="1:24" s="21" customFormat="1" ht="12.95" customHeight="1" outlineLevel="3" x14ac:dyDescent="0.2">
      <c r="A20" s="30"/>
      <c r="B20" s="31" t="s">
        <v>40</v>
      </c>
      <c r="C20" s="32">
        <v>0.5</v>
      </c>
      <c r="D20" s="33">
        <v>16700</v>
      </c>
      <c r="E20" s="33">
        <v>8350</v>
      </c>
      <c r="F20" s="34">
        <v>8350</v>
      </c>
      <c r="G20" s="35"/>
      <c r="H20" s="36"/>
      <c r="I20" s="36"/>
      <c r="J20" s="36"/>
      <c r="K20" s="36"/>
      <c r="L20" s="36"/>
      <c r="M20" s="36"/>
      <c r="N20" s="33">
        <v>5196.5</v>
      </c>
      <c r="O20" s="36"/>
      <c r="P20" s="36"/>
      <c r="Q20" s="34">
        <v>2274</v>
      </c>
      <c r="R20" s="37">
        <v>835</v>
      </c>
      <c r="S20" s="36"/>
      <c r="T20" s="36"/>
      <c r="U20" s="36"/>
      <c r="V20" s="36"/>
      <c r="W20" s="34">
        <v>2087.5</v>
      </c>
      <c r="X20" s="33">
        <v>13546.5</v>
      </c>
    </row>
    <row r="21" spans="1:24" s="21" customFormat="1" ht="26.1" customHeight="1" outlineLevel="2" x14ac:dyDescent="0.2">
      <c r="A21" s="22">
        <v>2</v>
      </c>
      <c r="B21" s="23" t="s">
        <v>41</v>
      </c>
      <c r="C21" s="24">
        <v>0.5</v>
      </c>
      <c r="D21" s="25">
        <v>16700</v>
      </c>
      <c r="E21" s="25">
        <v>8350</v>
      </c>
      <c r="F21" s="26">
        <v>8350</v>
      </c>
      <c r="G21" s="27"/>
      <c r="H21" s="28"/>
      <c r="I21" s="28"/>
      <c r="J21" s="28"/>
      <c r="K21" s="28"/>
      <c r="L21" s="28"/>
      <c r="M21" s="28"/>
      <c r="N21" s="25">
        <v>11805</v>
      </c>
      <c r="O21" s="28"/>
      <c r="P21" s="28"/>
      <c r="Q21" s="26">
        <v>3882.5</v>
      </c>
      <c r="R21" s="29">
        <v>835</v>
      </c>
      <c r="S21" s="28"/>
      <c r="T21" s="28"/>
      <c r="U21" s="28"/>
      <c r="V21" s="26">
        <v>5000</v>
      </c>
      <c r="W21" s="26">
        <v>2087.5</v>
      </c>
      <c r="X21" s="25">
        <v>20155</v>
      </c>
    </row>
    <row r="22" spans="1:24" s="21" customFormat="1" ht="12.95" customHeight="1" outlineLevel="3" x14ac:dyDescent="0.2">
      <c r="A22" s="30"/>
      <c r="B22" s="31" t="s">
        <v>42</v>
      </c>
      <c r="C22" s="32">
        <v>0.5</v>
      </c>
      <c r="D22" s="33">
        <v>16700</v>
      </c>
      <c r="E22" s="33">
        <v>8350</v>
      </c>
      <c r="F22" s="34">
        <v>8350</v>
      </c>
      <c r="G22" s="35"/>
      <c r="H22" s="36"/>
      <c r="I22" s="36"/>
      <c r="J22" s="36"/>
      <c r="K22" s="36"/>
      <c r="L22" s="36"/>
      <c r="M22" s="36"/>
      <c r="N22" s="33">
        <v>11805</v>
      </c>
      <c r="O22" s="36"/>
      <c r="P22" s="36"/>
      <c r="Q22" s="34">
        <v>3882.5</v>
      </c>
      <c r="R22" s="37">
        <v>835</v>
      </c>
      <c r="S22" s="36"/>
      <c r="T22" s="36"/>
      <c r="U22" s="36"/>
      <c r="V22" s="34">
        <v>5000</v>
      </c>
      <c r="W22" s="34">
        <v>2087.5</v>
      </c>
      <c r="X22" s="33">
        <v>20155</v>
      </c>
    </row>
    <row r="23" spans="1:24" ht="15" customHeight="1" x14ac:dyDescent="0.2">
      <c r="A23" s="4"/>
      <c r="B23" s="5" t="s">
        <v>43</v>
      </c>
      <c r="C23" s="6">
        <v>25.914999999999999</v>
      </c>
      <c r="D23" s="7"/>
      <c r="E23" s="8">
        <v>432434.33</v>
      </c>
      <c r="F23" s="9">
        <v>432434.33</v>
      </c>
      <c r="G23" s="8">
        <v>144146.64000000001</v>
      </c>
      <c r="H23" s="9">
        <v>120000</v>
      </c>
      <c r="I23" s="9">
        <v>1837</v>
      </c>
      <c r="J23" s="11"/>
      <c r="K23" s="9">
        <v>1345.94</v>
      </c>
      <c r="L23" s="38">
        <v>923.7</v>
      </c>
      <c r="M23" s="9">
        <v>20040</v>
      </c>
      <c r="N23" s="8">
        <v>232957.88</v>
      </c>
      <c r="O23" s="9">
        <v>10517.04</v>
      </c>
      <c r="P23" s="9">
        <v>37500</v>
      </c>
      <c r="Q23" s="9">
        <v>53373.21</v>
      </c>
      <c r="R23" s="9">
        <v>16965.96</v>
      </c>
      <c r="S23" s="9">
        <v>5380.74</v>
      </c>
      <c r="T23" s="9">
        <v>1112.2</v>
      </c>
      <c r="U23" s="11"/>
      <c r="V23" s="11"/>
      <c r="W23" s="9">
        <v>108108.73</v>
      </c>
      <c r="X23" s="8">
        <v>809538.85</v>
      </c>
    </row>
    <row r="24" spans="1:24" s="12" customFormat="1" ht="12.95" customHeight="1" outlineLevel="1" x14ac:dyDescent="0.2">
      <c r="A24" s="13"/>
      <c r="B24" s="14" t="s">
        <v>44</v>
      </c>
      <c r="C24" s="15">
        <v>0.375</v>
      </c>
      <c r="D24" s="16"/>
      <c r="E24" s="17">
        <v>6131.25</v>
      </c>
      <c r="F24" s="18">
        <v>6131.25</v>
      </c>
      <c r="G24" s="19"/>
      <c r="H24" s="20"/>
      <c r="I24" s="20"/>
      <c r="J24" s="20"/>
      <c r="K24" s="20"/>
      <c r="L24" s="20"/>
      <c r="M24" s="20"/>
      <c r="N24" s="17">
        <v>4107.8100000000004</v>
      </c>
      <c r="O24" s="39">
        <v>266.24</v>
      </c>
      <c r="P24" s="20"/>
      <c r="Q24" s="18">
        <v>2002.18</v>
      </c>
      <c r="R24" s="39">
        <v>306.57</v>
      </c>
      <c r="S24" s="20"/>
      <c r="T24" s="20"/>
      <c r="U24" s="20"/>
      <c r="V24" s="20"/>
      <c r="W24" s="18">
        <v>1532.82</v>
      </c>
      <c r="X24" s="17">
        <v>10239.06</v>
      </c>
    </row>
    <row r="25" spans="1:24" s="21" customFormat="1" ht="12.95" customHeight="1" outlineLevel="2" x14ac:dyDescent="0.2">
      <c r="A25" s="22">
        <v>3</v>
      </c>
      <c r="B25" s="23" t="s">
        <v>45</v>
      </c>
      <c r="C25" s="24">
        <v>0.25</v>
      </c>
      <c r="D25" s="25">
        <v>16350</v>
      </c>
      <c r="E25" s="25">
        <v>4087.5</v>
      </c>
      <c r="F25" s="26">
        <v>4087.5</v>
      </c>
      <c r="G25" s="27"/>
      <c r="H25" s="28"/>
      <c r="I25" s="28"/>
      <c r="J25" s="28"/>
      <c r="K25" s="28"/>
      <c r="L25" s="28"/>
      <c r="M25" s="28"/>
      <c r="N25" s="25">
        <v>2692.5</v>
      </c>
      <c r="O25" s="29">
        <v>266.24</v>
      </c>
      <c r="P25" s="28"/>
      <c r="Q25" s="26">
        <v>1200</v>
      </c>
      <c r="R25" s="29">
        <v>204.38</v>
      </c>
      <c r="S25" s="28"/>
      <c r="T25" s="28"/>
      <c r="U25" s="28"/>
      <c r="V25" s="28"/>
      <c r="W25" s="26">
        <v>1021.88</v>
      </c>
      <c r="X25" s="25">
        <v>6780</v>
      </c>
    </row>
    <row r="26" spans="1:24" s="21" customFormat="1" ht="12.95" customHeight="1" outlineLevel="3" x14ac:dyDescent="0.2">
      <c r="A26" s="30"/>
      <c r="B26" s="31" t="s">
        <v>46</v>
      </c>
      <c r="C26" s="32">
        <v>0.25</v>
      </c>
      <c r="D26" s="33">
        <v>16350</v>
      </c>
      <c r="E26" s="33">
        <v>4087.5</v>
      </c>
      <c r="F26" s="34">
        <v>4087.5</v>
      </c>
      <c r="G26" s="35"/>
      <c r="H26" s="36"/>
      <c r="I26" s="36"/>
      <c r="J26" s="36"/>
      <c r="K26" s="36"/>
      <c r="L26" s="36"/>
      <c r="M26" s="36"/>
      <c r="N26" s="33">
        <v>2692.5</v>
      </c>
      <c r="O26" s="37">
        <v>266.24</v>
      </c>
      <c r="P26" s="36"/>
      <c r="Q26" s="34">
        <v>1200</v>
      </c>
      <c r="R26" s="37">
        <v>204.38</v>
      </c>
      <c r="S26" s="36"/>
      <c r="T26" s="36"/>
      <c r="U26" s="36"/>
      <c r="V26" s="36"/>
      <c r="W26" s="34">
        <v>1021.88</v>
      </c>
      <c r="X26" s="33">
        <v>6780</v>
      </c>
    </row>
    <row r="27" spans="1:24" s="21" customFormat="1" ht="12.95" customHeight="1" outlineLevel="2" x14ac:dyDescent="0.2">
      <c r="A27" s="22">
        <v>4</v>
      </c>
      <c r="B27" s="23" t="s">
        <v>47</v>
      </c>
      <c r="C27" s="24">
        <v>0.125</v>
      </c>
      <c r="D27" s="25">
        <v>16350</v>
      </c>
      <c r="E27" s="25">
        <v>2043.75</v>
      </c>
      <c r="F27" s="26">
        <v>2043.75</v>
      </c>
      <c r="G27" s="27"/>
      <c r="H27" s="28"/>
      <c r="I27" s="28"/>
      <c r="J27" s="28"/>
      <c r="K27" s="28"/>
      <c r="L27" s="28"/>
      <c r="M27" s="28"/>
      <c r="N27" s="25">
        <v>1415.31</v>
      </c>
      <c r="O27" s="28"/>
      <c r="P27" s="28"/>
      <c r="Q27" s="29">
        <v>802.18</v>
      </c>
      <c r="R27" s="29">
        <v>102.19</v>
      </c>
      <c r="S27" s="28"/>
      <c r="T27" s="28"/>
      <c r="U27" s="28"/>
      <c r="V27" s="28"/>
      <c r="W27" s="29">
        <v>510.94</v>
      </c>
      <c r="X27" s="25">
        <v>3459.06</v>
      </c>
    </row>
    <row r="28" spans="1:24" s="21" customFormat="1" ht="12.95" customHeight="1" outlineLevel="3" x14ac:dyDescent="0.2">
      <c r="A28" s="30"/>
      <c r="B28" s="31" t="s">
        <v>46</v>
      </c>
      <c r="C28" s="32">
        <v>0.125</v>
      </c>
      <c r="D28" s="33">
        <v>16350</v>
      </c>
      <c r="E28" s="33">
        <v>2043.75</v>
      </c>
      <c r="F28" s="34">
        <v>2043.75</v>
      </c>
      <c r="G28" s="35"/>
      <c r="H28" s="36"/>
      <c r="I28" s="36"/>
      <c r="J28" s="36"/>
      <c r="K28" s="36"/>
      <c r="L28" s="36"/>
      <c r="M28" s="36"/>
      <c r="N28" s="33">
        <v>1415.31</v>
      </c>
      <c r="O28" s="36"/>
      <c r="P28" s="36"/>
      <c r="Q28" s="37">
        <v>802.18</v>
      </c>
      <c r="R28" s="37">
        <v>102.19</v>
      </c>
      <c r="S28" s="36"/>
      <c r="T28" s="36"/>
      <c r="U28" s="36"/>
      <c r="V28" s="36"/>
      <c r="W28" s="37">
        <v>510.94</v>
      </c>
      <c r="X28" s="33">
        <v>3459.06</v>
      </c>
    </row>
    <row r="29" spans="1:24" s="12" customFormat="1" ht="12.95" customHeight="1" outlineLevel="1" x14ac:dyDescent="0.2">
      <c r="A29" s="13"/>
      <c r="B29" s="14" t="s">
        <v>48</v>
      </c>
      <c r="C29" s="15">
        <v>0.2</v>
      </c>
      <c r="D29" s="16"/>
      <c r="E29" s="17">
        <v>3300</v>
      </c>
      <c r="F29" s="18">
        <v>3300</v>
      </c>
      <c r="G29" s="19"/>
      <c r="H29" s="20"/>
      <c r="I29" s="20"/>
      <c r="J29" s="20"/>
      <c r="K29" s="20"/>
      <c r="L29" s="20"/>
      <c r="M29" s="20"/>
      <c r="N29" s="17">
        <v>3182</v>
      </c>
      <c r="O29" s="20"/>
      <c r="P29" s="20"/>
      <c r="Q29" s="18">
        <v>2027</v>
      </c>
      <c r="R29" s="39">
        <v>330</v>
      </c>
      <c r="S29" s="20"/>
      <c r="T29" s="20"/>
      <c r="U29" s="20"/>
      <c r="V29" s="20"/>
      <c r="W29" s="39">
        <v>825</v>
      </c>
      <c r="X29" s="17">
        <v>6482</v>
      </c>
    </row>
    <row r="30" spans="1:24" s="21" customFormat="1" ht="12.95" customHeight="1" outlineLevel="2" x14ac:dyDescent="0.2">
      <c r="A30" s="22">
        <v>5</v>
      </c>
      <c r="B30" s="23" t="s">
        <v>49</v>
      </c>
      <c r="C30" s="24">
        <v>0.2</v>
      </c>
      <c r="D30" s="25">
        <v>16500</v>
      </c>
      <c r="E30" s="25">
        <v>3300</v>
      </c>
      <c r="F30" s="26">
        <v>3300</v>
      </c>
      <c r="G30" s="27"/>
      <c r="H30" s="28"/>
      <c r="I30" s="28"/>
      <c r="J30" s="28"/>
      <c r="K30" s="28"/>
      <c r="L30" s="28"/>
      <c r="M30" s="28"/>
      <c r="N30" s="25">
        <v>3182</v>
      </c>
      <c r="O30" s="28"/>
      <c r="P30" s="28"/>
      <c r="Q30" s="26">
        <v>2027</v>
      </c>
      <c r="R30" s="29">
        <v>330</v>
      </c>
      <c r="S30" s="28"/>
      <c r="T30" s="28"/>
      <c r="U30" s="28"/>
      <c r="V30" s="28"/>
      <c r="W30" s="29">
        <v>825</v>
      </c>
      <c r="X30" s="25">
        <v>6482</v>
      </c>
    </row>
    <row r="31" spans="1:24" s="21" customFormat="1" ht="12.95" customHeight="1" outlineLevel="3" x14ac:dyDescent="0.2">
      <c r="A31" s="30"/>
      <c r="B31" s="31" t="s">
        <v>42</v>
      </c>
      <c r="C31" s="32">
        <v>0.2</v>
      </c>
      <c r="D31" s="33">
        <v>16500</v>
      </c>
      <c r="E31" s="33">
        <v>3300</v>
      </c>
      <c r="F31" s="34">
        <v>3300</v>
      </c>
      <c r="G31" s="35"/>
      <c r="H31" s="36"/>
      <c r="I31" s="36"/>
      <c r="J31" s="36"/>
      <c r="K31" s="36"/>
      <c r="L31" s="36"/>
      <c r="M31" s="36"/>
      <c r="N31" s="33">
        <v>3182</v>
      </c>
      <c r="O31" s="36"/>
      <c r="P31" s="36"/>
      <c r="Q31" s="34">
        <v>2027</v>
      </c>
      <c r="R31" s="37">
        <v>330</v>
      </c>
      <c r="S31" s="36"/>
      <c r="T31" s="36"/>
      <c r="U31" s="36"/>
      <c r="V31" s="36"/>
      <c r="W31" s="37">
        <v>825</v>
      </c>
      <c r="X31" s="33">
        <v>6482</v>
      </c>
    </row>
    <row r="32" spans="1:24" s="12" customFormat="1" ht="12.95" customHeight="1" outlineLevel="1" x14ac:dyDescent="0.2">
      <c r="A32" s="13"/>
      <c r="B32" s="14" t="s">
        <v>50</v>
      </c>
      <c r="C32" s="15">
        <v>2.5110000000000001</v>
      </c>
      <c r="D32" s="16"/>
      <c r="E32" s="17">
        <v>41682.6</v>
      </c>
      <c r="F32" s="18">
        <v>41682.6</v>
      </c>
      <c r="G32" s="40">
        <v>276.39</v>
      </c>
      <c r="H32" s="20"/>
      <c r="I32" s="20"/>
      <c r="J32" s="20"/>
      <c r="K32" s="39">
        <v>276.39</v>
      </c>
      <c r="L32" s="20"/>
      <c r="M32" s="20"/>
      <c r="N32" s="17">
        <v>43467.78</v>
      </c>
      <c r="O32" s="18">
        <v>9350.7999999999993</v>
      </c>
      <c r="P32" s="20"/>
      <c r="Q32" s="18">
        <v>21081</v>
      </c>
      <c r="R32" s="18">
        <v>1503.13</v>
      </c>
      <c r="S32" s="20"/>
      <c r="T32" s="18">
        <v>1112.2</v>
      </c>
      <c r="U32" s="20"/>
      <c r="V32" s="20"/>
      <c r="W32" s="18">
        <v>10420.65</v>
      </c>
      <c r="X32" s="17">
        <v>85426.77</v>
      </c>
    </row>
    <row r="33" spans="1:24" s="21" customFormat="1" ht="12.95" customHeight="1" outlineLevel="2" x14ac:dyDescent="0.2">
      <c r="A33" s="22">
        <v>6</v>
      </c>
      <c r="B33" s="23" t="s">
        <v>51</v>
      </c>
      <c r="C33" s="24">
        <v>1.4</v>
      </c>
      <c r="D33" s="25">
        <v>16600</v>
      </c>
      <c r="E33" s="25">
        <v>23240</v>
      </c>
      <c r="F33" s="26">
        <v>23240</v>
      </c>
      <c r="G33" s="27"/>
      <c r="H33" s="28"/>
      <c r="I33" s="28"/>
      <c r="J33" s="28"/>
      <c r="K33" s="28"/>
      <c r="L33" s="28"/>
      <c r="M33" s="28"/>
      <c r="N33" s="25">
        <v>25020</v>
      </c>
      <c r="O33" s="26">
        <v>9350.7999999999993</v>
      </c>
      <c r="P33" s="28"/>
      <c r="Q33" s="26">
        <v>8000</v>
      </c>
      <c r="R33" s="29">
        <v>996</v>
      </c>
      <c r="S33" s="28"/>
      <c r="T33" s="29">
        <v>863.2</v>
      </c>
      <c r="U33" s="28"/>
      <c r="V33" s="28"/>
      <c r="W33" s="26">
        <v>5810</v>
      </c>
      <c r="X33" s="25">
        <v>48260</v>
      </c>
    </row>
    <row r="34" spans="1:24" s="21" customFormat="1" ht="12.95" customHeight="1" outlineLevel="3" x14ac:dyDescent="0.2">
      <c r="A34" s="30"/>
      <c r="B34" s="31" t="s">
        <v>52</v>
      </c>
      <c r="C34" s="32">
        <v>0.6</v>
      </c>
      <c r="D34" s="33">
        <v>16600</v>
      </c>
      <c r="E34" s="33">
        <v>9960</v>
      </c>
      <c r="F34" s="34">
        <v>9960</v>
      </c>
      <c r="G34" s="35"/>
      <c r="H34" s="36"/>
      <c r="I34" s="36"/>
      <c r="J34" s="36"/>
      <c r="K34" s="36"/>
      <c r="L34" s="36"/>
      <c r="M34" s="36"/>
      <c r="N34" s="33">
        <v>16486</v>
      </c>
      <c r="O34" s="34">
        <v>7000</v>
      </c>
      <c r="P34" s="36"/>
      <c r="Q34" s="34">
        <v>6000</v>
      </c>
      <c r="R34" s="37">
        <v>996</v>
      </c>
      <c r="S34" s="36"/>
      <c r="T34" s="36"/>
      <c r="U34" s="36"/>
      <c r="V34" s="36"/>
      <c r="W34" s="34">
        <v>2490</v>
      </c>
      <c r="X34" s="33">
        <v>26446</v>
      </c>
    </row>
    <row r="35" spans="1:24" s="21" customFormat="1" ht="12.95" customHeight="1" outlineLevel="3" x14ac:dyDescent="0.2">
      <c r="A35" s="30"/>
      <c r="B35" s="31" t="s">
        <v>53</v>
      </c>
      <c r="C35" s="32">
        <v>0.4</v>
      </c>
      <c r="D35" s="33">
        <v>16600</v>
      </c>
      <c r="E35" s="33">
        <v>6640</v>
      </c>
      <c r="F35" s="34">
        <v>6640</v>
      </c>
      <c r="G35" s="35"/>
      <c r="H35" s="36"/>
      <c r="I35" s="36"/>
      <c r="J35" s="36"/>
      <c r="K35" s="36"/>
      <c r="L35" s="36"/>
      <c r="M35" s="36"/>
      <c r="N35" s="33">
        <v>4210</v>
      </c>
      <c r="O35" s="34">
        <v>2350.8000000000002</v>
      </c>
      <c r="P35" s="36"/>
      <c r="Q35" s="36"/>
      <c r="R35" s="36"/>
      <c r="S35" s="36"/>
      <c r="T35" s="37">
        <v>199.2</v>
      </c>
      <c r="U35" s="36"/>
      <c r="V35" s="36"/>
      <c r="W35" s="34">
        <v>1660</v>
      </c>
      <c r="X35" s="33">
        <v>10850</v>
      </c>
    </row>
    <row r="36" spans="1:24" s="21" customFormat="1" ht="12.95" customHeight="1" outlineLevel="3" x14ac:dyDescent="0.2">
      <c r="A36" s="30"/>
      <c r="B36" s="31" t="s">
        <v>54</v>
      </c>
      <c r="C36" s="32">
        <v>0.4</v>
      </c>
      <c r="D36" s="33">
        <v>16600</v>
      </c>
      <c r="E36" s="33">
        <v>6640</v>
      </c>
      <c r="F36" s="34">
        <v>6640</v>
      </c>
      <c r="G36" s="35"/>
      <c r="H36" s="36"/>
      <c r="I36" s="36"/>
      <c r="J36" s="36"/>
      <c r="K36" s="36"/>
      <c r="L36" s="36"/>
      <c r="M36" s="36"/>
      <c r="N36" s="33">
        <v>4324</v>
      </c>
      <c r="O36" s="36"/>
      <c r="P36" s="36"/>
      <c r="Q36" s="34">
        <v>2000</v>
      </c>
      <c r="R36" s="36"/>
      <c r="S36" s="36"/>
      <c r="T36" s="37">
        <v>664</v>
      </c>
      <c r="U36" s="36"/>
      <c r="V36" s="36"/>
      <c r="W36" s="34">
        <v>1660</v>
      </c>
      <c r="X36" s="33">
        <v>10964</v>
      </c>
    </row>
    <row r="37" spans="1:24" s="21" customFormat="1" ht="12.95" customHeight="1" outlineLevel="2" x14ac:dyDescent="0.2">
      <c r="A37" s="22">
        <v>7</v>
      </c>
      <c r="B37" s="23" t="s">
        <v>55</v>
      </c>
      <c r="C37" s="24">
        <v>0.5</v>
      </c>
      <c r="D37" s="25">
        <v>16600</v>
      </c>
      <c r="E37" s="25">
        <v>8300</v>
      </c>
      <c r="F37" s="26">
        <v>8300</v>
      </c>
      <c r="G37" s="27"/>
      <c r="H37" s="28"/>
      <c r="I37" s="28"/>
      <c r="J37" s="28"/>
      <c r="K37" s="28"/>
      <c r="L37" s="28"/>
      <c r="M37" s="28"/>
      <c r="N37" s="25">
        <v>5405</v>
      </c>
      <c r="O37" s="28"/>
      <c r="P37" s="28"/>
      <c r="Q37" s="26">
        <v>3081</v>
      </c>
      <c r="R37" s="28"/>
      <c r="S37" s="28"/>
      <c r="T37" s="29">
        <v>249</v>
      </c>
      <c r="U37" s="28"/>
      <c r="V37" s="28"/>
      <c r="W37" s="26">
        <v>2075</v>
      </c>
      <c r="X37" s="25">
        <v>13705</v>
      </c>
    </row>
    <row r="38" spans="1:24" s="21" customFormat="1" ht="12.95" customHeight="1" outlineLevel="3" x14ac:dyDescent="0.2">
      <c r="A38" s="30"/>
      <c r="B38" s="31" t="s">
        <v>53</v>
      </c>
      <c r="C38" s="32">
        <v>0.5</v>
      </c>
      <c r="D38" s="33">
        <v>16600</v>
      </c>
      <c r="E38" s="33">
        <v>8300</v>
      </c>
      <c r="F38" s="34">
        <v>8300</v>
      </c>
      <c r="G38" s="35"/>
      <c r="H38" s="36"/>
      <c r="I38" s="36"/>
      <c r="J38" s="36"/>
      <c r="K38" s="36"/>
      <c r="L38" s="36"/>
      <c r="M38" s="36"/>
      <c r="N38" s="33">
        <v>5405</v>
      </c>
      <c r="O38" s="36"/>
      <c r="P38" s="36"/>
      <c r="Q38" s="34">
        <v>3081</v>
      </c>
      <c r="R38" s="36"/>
      <c r="S38" s="36"/>
      <c r="T38" s="37">
        <v>249</v>
      </c>
      <c r="U38" s="36"/>
      <c r="V38" s="36"/>
      <c r="W38" s="34">
        <v>2075</v>
      </c>
      <c r="X38" s="33">
        <v>13705</v>
      </c>
    </row>
    <row r="39" spans="1:24" s="21" customFormat="1" ht="12.95" customHeight="1" outlineLevel="2" x14ac:dyDescent="0.2">
      <c r="A39" s="22">
        <v>8</v>
      </c>
      <c r="B39" s="23" t="s">
        <v>56</v>
      </c>
      <c r="C39" s="24">
        <v>0.111</v>
      </c>
      <c r="D39" s="25">
        <v>16600</v>
      </c>
      <c r="E39" s="25">
        <v>1842.6</v>
      </c>
      <c r="F39" s="26">
        <v>1842.6</v>
      </c>
      <c r="G39" s="41">
        <v>276.39</v>
      </c>
      <c r="H39" s="28"/>
      <c r="I39" s="28"/>
      <c r="J39" s="28"/>
      <c r="K39" s="29">
        <v>276.39</v>
      </c>
      <c r="L39" s="28"/>
      <c r="M39" s="28"/>
      <c r="N39" s="25">
        <v>2552.7800000000002</v>
      </c>
      <c r="O39" s="28"/>
      <c r="P39" s="28"/>
      <c r="Q39" s="26">
        <v>2000</v>
      </c>
      <c r="R39" s="29">
        <v>92.13</v>
      </c>
      <c r="S39" s="28"/>
      <c r="T39" s="28"/>
      <c r="U39" s="28"/>
      <c r="V39" s="28"/>
      <c r="W39" s="29">
        <v>460.65</v>
      </c>
      <c r="X39" s="25">
        <v>4671.7700000000004</v>
      </c>
    </row>
    <row r="40" spans="1:24" s="21" customFormat="1" ht="12.95" customHeight="1" outlineLevel="3" x14ac:dyDescent="0.2">
      <c r="A40" s="30"/>
      <c r="B40" s="31" t="s">
        <v>46</v>
      </c>
      <c r="C40" s="32">
        <v>0.111</v>
      </c>
      <c r="D40" s="33">
        <v>16600</v>
      </c>
      <c r="E40" s="33">
        <v>1842.6</v>
      </c>
      <c r="F40" s="34">
        <v>1842.6</v>
      </c>
      <c r="G40" s="42">
        <v>276.39</v>
      </c>
      <c r="H40" s="36"/>
      <c r="I40" s="36"/>
      <c r="J40" s="36"/>
      <c r="K40" s="37">
        <v>276.39</v>
      </c>
      <c r="L40" s="36"/>
      <c r="M40" s="36"/>
      <c r="N40" s="33">
        <v>2552.7800000000002</v>
      </c>
      <c r="O40" s="36"/>
      <c r="P40" s="36"/>
      <c r="Q40" s="34">
        <v>2000</v>
      </c>
      <c r="R40" s="37">
        <v>92.13</v>
      </c>
      <c r="S40" s="36"/>
      <c r="T40" s="36"/>
      <c r="U40" s="36"/>
      <c r="V40" s="36"/>
      <c r="W40" s="37">
        <v>460.65</v>
      </c>
      <c r="X40" s="33">
        <v>4671.7700000000004</v>
      </c>
    </row>
    <row r="41" spans="1:24" s="21" customFormat="1" ht="12.95" customHeight="1" outlineLevel="3" x14ac:dyDescent="0.2">
      <c r="A41" s="30"/>
      <c r="B41" s="31" t="s">
        <v>57</v>
      </c>
      <c r="C41" s="35"/>
      <c r="D41" s="33">
        <v>16600</v>
      </c>
      <c r="E41" s="35"/>
      <c r="F41" s="36"/>
      <c r="G41" s="35"/>
      <c r="H41" s="36"/>
      <c r="I41" s="36"/>
      <c r="J41" s="36"/>
      <c r="K41" s="36"/>
      <c r="L41" s="36"/>
      <c r="M41" s="36"/>
      <c r="N41" s="35"/>
      <c r="O41" s="36"/>
      <c r="P41" s="36"/>
      <c r="Q41" s="36"/>
      <c r="R41" s="36"/>
      <c r="S41" s="36"/>
      <c r="T41" s="36"/>
      <c r="U41" s="36"/>
      <c r="V41" s="36"/>
      <c r="W41" s="36"/>
      <c r="X41" s="35"/>
    </row>
    <row r="42" spans="1:24" s="21" customFormat="1" ht="12.95" customHeight="1" outlineLevel="2" x14ac:dyDescent="0.2">
      <c r="A42" s="22">
        <v>9</v>
      </c>
      <c r="B42" s="23" t="s">
        <v>58</v>
      </c>
      <c r="C42" s="24">
        <v>0.5</v>
      </c>
      <c r="D42" s="25">
        <v>16600</v>
      </c>
      <c r="E42" s="25">
        <v>8300</v>
      </c>
      <c r="F42" s="26">
        <v>8300</v>
      </c>
      <c r="G42" s="27"/>
      <c r="H42" s="28"/>
      <c r="I42" s="28"/>
      <c r="J42" s="28"/>
      <c r="K42" s="28"/>
      <c r="L42" s="28"/>
      <c r="M42" s="28"/>
      <c r="N42" s="25">
        <v>10490</v>
      </c>
      <c r="O42" s="28"/>
      <c r="P42" s="28"/>
      <c r="Q42" s="26">
        <v>8000</v>
      </c>
      <c r="R42" s="29">
        <v>415</v>
      </c>
      <c r="S42" s="28"/>
      <c r="T42" s="28"/>
      <c r="U42" s="28"/>
      <c r="V42" s="28"/>
      <c r="W42" s="26">
        <v>2075</v>
      </c>
      <c r="X42" s="25">
        <v>18790</v>
      </c>
    </row>
    <row r="43" spans="1:24" s="21" customFormat="1" ht="12.95" customHeight="1" outlineLevel="3" x14ac:dyDescent="0.2">
      <c r="A43" s="30"/>
      <c r="B43" s="31" t="s">
        <v>46</v>
      </c>
      <c r="C43" s="32">
        <v>0.5</v>
      </c>
      <c r="D43" s="33">
        <v>16600</v>
      </c>
      <c r="E43" s="33">
        <v>8300</v>
      </c>
      <c r="F43" s="34">
        <v>8300</v>
      </c>
      <c r="G43" s="35"/>
      <c r="H43" s="36"/>
      <c r="I43" s="36"/>
      <c r="J43" s="36"/>
      <c r="K43" s="36"/>
      <c r="L43" s="36"/>
      <c r="M43" s="36"/>
      <c r="N43" s="33">
        <v>10490</v>
      </c>
      <c r="O43" s="36"/>
      <c r="P43" s="36"/>
      <c r="Q43" s="34">
        <v>8000</v>
      </c>
      <c r="R43" s="37">
        <v>415</v>
      </c>
      <c r="S43" s="36"/>
      <c r="T43" s="36"/>
      <c r="U43" s="36"/>
      <c r="V43" s="36"/>
      <c r="W43" s="34">
        <v>2075</v>
      </c>
      <c r="X43" s="33">
        <v>18790</v>
      </c>
    </row>
    <row r="44" spans="1:24" s="12" customFormat="1" ht="12.95" customHeight="1" outlineLevel="1" x14ac:dyDescent="0.2">
      <c r="A44" s="13"/>
      <c r="B44" s="14" t="s">
        <v>59</v>
      </c>
      <c r="C44" s="15">
        <v>22.829000000000001</v>
      </c>
      <c r="D44" s="16"/>
      <c r="E44" s="17">
        <v>381320.48</v>
      </c>
      <c r="F44" s="18">
        <v>381320.48</v>
      </c>
      <c r="G44" s="17">
        <v>143870.25</v>
      </c>
      <c r="H44" s="18">
        <v>120000</v>
      </c>
      <c r="I44" s="18">
        <v>1837</v>
      </c>
      <c r="J44" s="20"/>
      <c r="K44" s="18">
        <v>1069.55</v>
      </c>
      <c r="L44" s="39">
        <v>923.7</v>
      </c>
      <c r="M44" s="18">
        <v>20040</v>
      </c>
      <c r="N44" s="17">
        <v>182200.29</v>
      </c>
      <c r="O44" s="39">
        <v>900</v>
      </c>
      <c r="P44" s="18">
        <v>37500</v>
      </c>
      <c r="Q44" s="18">
        <v>28263.03</v>
      </c>
      <c r="R44" s="18">
        <v>14826.26</v>
      </c>
      <c r="S44" s="18">
        <v>5380.74</v>
      </c>
      <c r="T44" s="20"/>
      <c r="U44" s="20"/>
      <c r="V44" s="20"/>
      <c r="W44" s="18">
        <v>95330.26</v>
      </c>
      <c r="X44" s="17">
        <v>707391.02</v>
      </c>
    </row>
    <row r="45" spans="1:24" s="21" customFormat="1" ht="12.95" customHeight="1" outlineLevel="2" x14ac:dyDescent="0.2">
      <c r="A45" s="22">
        <v>10</v>
      </c>
      <c r="B45" s="23" t="s">
        <v>60</v>
      </c>
      <c r="C45" s="24">
        <v>22.550999999999998</v>
      </c>
      <c r="D45" s="25">
        <v>16700</v>
      </c>
      <c r="E45" s="25">
        <v>376677.88</v>
      </c>
      <c r="F45" s="26">
        <v>376677.88</v>
      </c>
      <c r="G45" s="25">
        <v>143291.67000000001</v>
      </c>
      <c r="H45" s="26">
        <v>120000</v>
      </c>
      <c r="I45" s="26">
        <v>1837</v>
      </c>
      <c r="J45" s="28"/>
      <c r="K45" s="29">
        <v>490.97</v>
      </c>
      <c r="L45" s="29">
        <v>923.7</v>
      </c>
      <c r="M45" s="26">
        <v>20040</v>
      </c>
      <c r="N45" s="25">
        <v>179675.37</v>
      </c>
      <c r="O45" s="28"/>
      <c r="P45" s="26">
        <v>37500</v>
      </c>
      <c r="Q45" s="26">
        <v>28263.03</v>
      </c>
      <c r="R45" s="26">
        <v>14362</v>
      </c>
      <c r="S45" s="26">
        <v>5380.74</v>
      </c>
      <c r="T45" s="28"/>
      <c r="U45" s="28"/>
      <c r="V45" s="28"/>
      <c r="W45" s="26">
        <v>94169.600000000006</v>
      </c>
      <c r="X45" s="25">
        <v>699644.92</v>
      </c>
    </row>
    <row r="46" spans="1:24" s="21" customFormat="1" ht="12.95" customHeight="1" outlineLevel="3" x14ac:dyDescent="0.2">
      <c r="A46" s="30"/>
      <c r="B46" s="31" t="s">
        <v>61</v>
      </c>
      <c r="C46" s="32">
        <v>1.6659999999999999</v>
      </c>
      <c r="D46" s="33">
        <v>16700</v>
      </c>
      <c r="E46" s="33">
        <v>27833.34</v>
      </c>
      <c r="F46" s="34">
        <v>27833.34</v>
      </c>
      <c r="G46" s="42">
        <v>232.56</v>
      </c>
      <c r="H46" s="36"/>
      <c r="I46" s="37">
        <v>167</v>
      </c>
      <c r="J46" s="36"/>
      <c r="K46" s="36"/>
      <c r="L46" s="37">
        <v>65.56</v>
      </c>
      <c r="M46" s="36"/>
      <c r="N46" s="33">
        <v>17226.25</v>
      </c>
      <c r="O46" s="36"/>
      <c r="P46" s="34">
        <v>4000</v>
      </c>
      <c r="Q46" s="34">
        <v>2092.91</v>
      </c>
      <c r="R46" s="34">
        <v>1670</v>
      </c>
      <c r="S46" s="34">
        <v>2505</v>
      </c>
      <c r="T46" s="36"/>
      <c r="U46" s="36"/>
      <c r="V46" s="36"/>
      <c r="W46" s="34">
        <v>6958.34</v>
      </c>
      <c r="X46" s="33">
        <v>45292.15</v>
      </c>
    </row>
    <row r="47" spans="1:24" s="21" customFormat="1" ht="12.95" customHeight="1" outlineLevel="3" x14ac:dyDescent="0.2">
      <c r="A47" s="30"/>
      <c r="B47" s="31" t="s">
        <v>62</v>
      </c>
      <c r="C47" s="32">
        <v>1.5009999999999999</v>
      </c>
      <c r="D47" s="33">
        <v>16700</v>
      </c>
      <c r="E47" s="33">
        <v>25050.01</v>
      </c>
      <c r="F47" s="34">
        <v>25050.01</v>
      </c>
      <c r="G47" s="33">
        <v>11960.27</v>
      </c>
      <c r="H47" s="34">
        <v>10000</v>
      </c>
      <c r="I47" s="37">
        <v>167</v>
      </c>
      <c r="J47" s="36"/>
      <c r="K47" s="36"/>
      <c r="L47" s="37">
        <v>123.27</v>
      </c>
      <c r="M47" s="34">
        <v>1670</v>
      </c>
      <c r="N47" s="33">
        <v>11710.91</v>
      </c>
      <c r="O47" s="36"/>
      <c r="P47" s="34">
        <v>1500</v>
      </c>
      <c r="Q47" s="34">
        <v>2278.38</v>
      </c>
      <c r="R47" s="34">
        <v>1670</v>
      </c>
      <c r="S47" s="36"/>
      <c r="T47" s="36"/>
      <c r="U47" s="36"/>
      <c r="V47" s="36"/>
      <c r="W47" s="34">
        <v>6262.53</v>
      </c>
      <c r="X47" s="33">
        <v>48721.19</v>
      </c>
    </row>
    <row r="48" spans="1:24" s="21" customFormat="1" ht="12.95" customHeight="1" outlineLevel="3" x14ac:dyDescent="0.2">
      <c r="A48" s="30"/>
      <c r="B48" s="31" t="s">
        <v>63</v>
      </c>
      <c r="C48" s="32">
        <v>1.5</v>
      </c>
      <c r="D48" s="33">
        <v>16700</v>
      </c>
      <c r="E48" s="33">
        <v>25050.02</v>
      </c>
      <c r="F48" s="34">
        <v>25050.02</v>
      </c>
      <c r="G48" s="33">
        <v>11922.1</v>
      </c>
      <c r="H48" s="34">
        <v>10000</v>
      </c>
      <c r="I48" s="37">
        <v>167</v>
      </c>
      <c r="J48" s="36"/>
      <c r="K48" s="37">
        <v>27.81</v>
      </c>
      <c r="L48" s="37">
        <v>57.29</v>
      </c>
      <c r="M48" s="34">
        <v>1670</v>
      </c>
      <c r="N48" s="33">
        <v>10032.39</v>
      </c>
      <c r="O48" s="36"/>
      <c r="P48" s="34">
        <v>1000</v>
      </c>
      <c r="Q48" s="34">
        <v>1934.88</v>
      </c>
      <c r="R48" s="37">
        <v>835</v>
      </c>
      <c r="S48" s="36"/>
      <c r="T48" s="36"/>
      <c r="U48" s="36"/>
      <c r="V48" s="36"/>
      <c r="W48" s="34">
        <v>6262.51</v>
      </c>
      <c r="X48" s="33">
        <v>47004.51</v>
      </c>
    </row>
    <row r="49" spans="1:24" s="21" customFormat="1" ht="12.95" customHeight="1" outlineLevel="3" x14ac:dyDescent="0.2">
      <c r="A49" s="30"/>
      <c r="B49" s="31" t="s">
        <v>64</v>
      </c>
      <c r="C49" s="32">
        <v>1.3879999999999999</v>
      </c>
      <c r="D49" s="33">
        <v>16700</v>
      </c>
      <c r="E49" s="33">
        <v>23194.45</v>
      </c>
      <c r="F49" s="34">
        <v>23194.45</v>
      </c>
      <c r="G49" s="42">
        <v>268.61</v>
      </c>
      <c r="H49" s="36"/>
      <c r="I49" s="37">
        <v>167</v>
      </c>
      <c r="J49" s="36"/>
      <c r="K49" s="36"/>
      <c r="L49" s="37">
        <v>101.61</v>
      </c>
      <c r="M49" s="36"/>
      <c r="N49" s="33">
        <v>11717.13</v>
      </c>
      <c r="O49" s="36"/>
      <c r="P49" s="34">
        <v>3000</v>
      </c>
      <c r="Q49" s="34">
        <v>2417.5100000000002</v>
      </c>
      <c r="R49" s="37">
        <v>501</v>
      </c>
      <c r="S49" s="36"/>
      <c r="T49" s="36"/>
      <c r="U49" s="36"/>
      <c r="V49" s="36"/>
      <c r="W49" s="34">
        <v>5798.62</v>
      </c>
      <c r="X49" s="33">
        <v>35180.19</v>
      </c>
    </row>
    <row r="50" spans="1:24" s="21" customFormat="1" ht="12.95" customHeight="1" outlineLevel="3" x14ac:dyDescent="0.2">
      <c r="A50" s="30"/>
      <c r="B50" s="31" t="s">
        <v>65</v>
      </c>
      <c r="C50" s="32">
        <v>1.722</v>
      </c>
      <c r="D50" s="33">
        <v>16700</v>
      </c>
      <c r="E50" s="33">
        <v>28761.119999999999</v>
      </c>
      <c r="F50" s="34">
        <v>28761.119999999999</v>
      </c>
      <c r="G50" s="42">
        <v>122.51</v>
      </c>
      <c r="H50" s="36"/>
      <c r="I50" s="36"/>
      <c r="J50" s="36"/>
      <c r="K50" s="37">
        <v>41.83</v>
      </c>
      <c r="L50" s="37">
        <v>80.680000000000007</v>
      </c>
      <c r="M50" s="36"/>
      <c r="N50" s="33">
        <v>23628.95</v>
      </c>
      <c r="O50" s="36"/>
      <c r="P50" s="34">
        <v>14000</v>
      </c>
      <c r="Q50" s="34">
        <v>1102.67</v>
      </c>
      <c r="R50" s="34">
        <v>1336</v>
      </c>
      <c r="S50" s="36"/>
      <c r="T50" s="36"/>
      <c r="U50" s="36"/>
      <c r="V50" s="36"/>
      <c r="W50" s="34">
        <v>7190.28</v>
      </c>
      <c r="X50" s="33">
        <v>52512.58</v>
      </c>
    </row>
    <row r="51" spans="1:24" s="21" customFormat="1" ht="12.95" customHeight="1" outlineLevel="3" x14ac:dyDescent="0.2">
      <c r="A51" s="30"/>
      <c r="B51" s="31" t="s">
        <v>57</v>
      </c>
      <c r="C51" s="35"/>
      <c r="D51" s="33">
        <v>16700</v>
      </c>
      <c r="E51" s="35"/>
      <c r="F51" s="36"/>
      <c r="G51" s="35"/>
      <c r="H51" s="36"/>
      <c r="I51" s="36"/>
      <c r="J51" s="36"/>
      <c r="K51" s="36"/>
      <c r="L51" s="36"/>
      <c r="M51" s="36"/>
      <c r="N51" s="35"/>
      <c r="O51" s="36"/>
      <c r="P51" s="36"/>
      <c r="Q51" s="36"/>
      <c r="R51" s="36"/>
      <c r="S51" s="36"/>
      <c r="T51" s="36"/>
      <c r="U51" s="36"/>
      <c r="V51" s="36"/>
      <c r="W51" s="36"/>
      <c r="X51" s="35"/>
    </row>
    <row r="52" spans="1:24" s="21" customFormat="1" ht="12.95" customHeight="1" outlineLevel="3" x14ac:dyDescent="0.2">
      <c r="A52" s="30"/>
      <c r="B52" s="31" t="s">
        <v>66</v>
      </c>
      <c r="C52" s="32">
        <v>2.0819999999999999</v>
      </c>
      <c r="D52" s="33">
        <v>16700</v>
      </c>
      <c r="E52" s="33">
        <v>34791.68</v>
      </c>
      <c r="F52" s="34">
        <v>34791.68</v>
      </c>
      <c r="G52" s="33">
        <v>23620.76</v>
      </c>
      <c r="H52" s="34">
        <v>20000</v>
      </c>
      <c r="I52" s="37">
        <v>167</v>
      </c>
      <c r="J52" s="36"/>
      <c r="K52" s="37">
        <v>55.61</v>
      </c>
      <c r="L52" s="37">
        <v>58.15</v>
      </c>
      <c r="M52" s="34">
        <v>3340</v>
      </c>
      <c r="N52" s="33">
        <v>17059.810000000001</v>
      </c>
      <c r="O52" s="36"/>
      <c r="P52" s="34">
        <v>5000</v>
      </c>
      <c r="Q52" s="34">
        <v>2526.88</v>
      </c>
      <c r="R52" s="37">
        <v>835</v>
      </c>
      <c r="S52" s="36"/>
      <c r="T52" s="36"/>
      <c r="U52" s="36"/>
      <c r="V52" s="36"/>
      <c r="W52" s="34">
        <v>8697.93</v>
      </c>
      <c r="X52" s="33">
        <v>75472.25</v>
      </c>
    </row>
    <row r="53" spans="1:24" s="21" customFormat="1" ht="12.95" customHeight="1" outlineLevel="3" x14ac:dyDescent="0.2">
      <c r="A53" s="30"/>
      <c r="B53" s="31" t="s">
        <v>42</v>
      </c>
      <c r="C53" s="32">
        <v>2</v>
      </c>
      <c r="D53" s="33">
        <v>16700</v>
      </c>
      <c r="E53" s="33">
        <v>33400</v>
      </c>
      <c r="F53" s="34">
        <v>33400</v>
      </c>
      <c r="G53" s="33">
        <v>11926.66</v>
      </c>
      <c r="H53" s="34">
        <v>10000</v>
      </c>
      <c r="I53" s="37">
        <v>167</v>
      </c>
      <c r="J53" s="36"/>
      <c r="K53" s="37">
        <v>27.81</v>
      </c>
      <c r="L53" s="37">
        <v>61.85</v>
      </c>
      <c r="M53" s="34">
        <v>1670</v>
      </c>
      <c r="N53" s="33">
        <v>17205.68</v>
      </c>
      <c r="O53" s="36"/>
      <c r="P53" s="34">
        <v>2000</v>
      </c>
      <c r="Q53" s="34">
        <v>2309.9299999999998</v>
      </c>
      <c r="R53" s="34">
        <v>1670</v>
      </c>
      <c r="S53" s="34">
        <v>2875.74</v>
      </c>
      <c r="T53" s="36"/>
      <c r="U53" s="36"/>
      <c r="V53" s="36"/>
      <c r="W53" s="34">
        <v>8350.01</v>
      </c>
      <c r="X53" s="33">
        <v>62532.34</v>
      </c>
    </row>
    <row r="54" spans="1:24" s="21" customFormat="1" ht="12.95" customHeight="1" outlineLevel="3" x14ac:dyDescent="0.2">
      <c r="A54" s="30"/>
      <c r="B54" s="31" t="s">
        <v>67</v>
      </c>
      <c r="C54" s="32">
        <v>2.444</v>
      </c>
      <c r="D54" s="33">
        <v>16700</v>
      </c>
      <c r="E54" s="33">
        <v>40822.230000000003</v>
      </c>
      <c r="F54" s="34">
        <v>40822.230000000003</v>
      </c>
      <c r="G54" s="33">
        <v>11942.98</v>
      </c>
      <c r="H54" s="34">
        <v>10000</v>
      </c>
      <c r="I54" s="37">
        <v>167</v>
      </c>
      <c r="J54" s="36"/>
      <c r="K54" s="37">
        <v>55.61</v>
      </c>
      <c r="L54" s="37">
        <v>50.37</v>
      </c>
      <c r="M54" s="34">
        <v>1670</v>
      </c>
      <c r="N54" s="33">
        <v>12662.34</v>
      </c>
      <c r="O54" s="36"/>
      <c r="P54" s="36"/>
      <c r="Q54" s="34">
        <v>2456.75</v>
      </c>
      <c r="R54" s="36"/>
      <c r="S54" s="36"/>
      <c r="T54" s="36"/>
      <c r="U54" s="36"/>
      <c r="V54" s="36"/>
      <c r="W54" s="34">
        <v>10205.59</v>
      </c>
      <c r="X54" s="33">
        <v>65427.55</v>
      </c>
    </row>
    <row r="55" spans="1:24" s="21" customFormat="1" ht="12.95" customHeight="1" outlineLevel="3" x14ac:dyDescent="0.2">
      <c r="A55" s="30"/>
      <c r="B55" s="31" t="s">
        <v>68</v>
      </c>
      <c r="C55" s="32">
        <v>2.5550000000000002</v>
      </c>
      <c r="D55" s="33">
        <v>16700</v>
      </c>
      <c r="E55" s="33">
        <v>42677.77</v>
      </c>
      <c r="F55" s="34">
        <v>42677.77</v>
      </c>
      <c r="G55" s="33">
        <v>12055.58</v>
      </c>
      <c r="H55" s="34">
        <v>10000</v>
      </c>
      <c r="I55" s="37">
        <v>167</v>
      </c>
      <c r="J55" s="36"/>
      <c r="K55" s="37">
        <v>129.25</v>
      </c>
      <c r="L55" s="37">
        <v>89.33</v>
      </c>
      <c r="M55" s="34">
        <v>1670</v>
      </c>
      <c r="N55" s="33">
        <v>20809.689999999999</v>
      </c>
      <c r="O55" s="36"/>
      <c r="P55" s="34">
        <v>5000</v>
      </c>
      <c r="Q55" s="34">
        <v>3470.24</v>
      </c>
      <c r="R55" s="34">
        <v>1670</v>
      </c>
      <c r="S55" s="36"/>
      <c r="T55" s="36"/>
      <c r="U55" s="36"/>
      <c r="V55" s="36"/>
      <c r="W55" s="34">
        <v>10669.45</v>
      </c>
      <c r="X55" s="33">
        <v>75543.039999999994</v>
      </c>
    </row>
    <row r="56" spans="1:24" s="21" customFormat="1" ht="12.95" customHeight="1" outlineLevel="3" x14ac:dyDescent="0.2">
      <c r="A56" s="30"/>
      <c r="B56" s="31" t="s">
        <v>46</v>
      </c>
      <c r="C56" s="32">
        <v>1.972</v>
      </c>
      <c r="D56" s="33">
        <v>16700</v>
      </c>
      <c r="E56" s="33">
        <v>32936.120000000003</v>
      </c>
      <c r="F56" s="34">
        <v>32936.120000000003</v>
      </c>
      <c r="G56" s="33">
        <v>12016.14</v>
      </c>
      <c r="H56" s="34">
        <v>10000</v>
      </c>
      <c r="I56" s="37">
        <v>167</v>
      </c>
      <c r="J56" s="36"/>
      <c r="K56" s="37">
        <v>111.22</v>
      </c>
      <c r="L56" s="37">
        <v>67.92</v>
      </c>
      <c r="M56" s="34">
        <v>1670</v>
      </c>
      <c r="N56" s="33">
        <v>14184.41</v>
      </c>
      <c r="O56" s="36"/>
      <c r="P56" s="34">
        <v>2000</v>
      </c>
      <c r="Q56" s="34">
        <v>3115.37</v>
      </c>
      <c r="R56" s="37">
        <v>835</v>
      </c>
      <c r="S56" s="36"/>
      <c r="T56" s="36"/>
      <c r="U56" s="36"/>
      <c r="V56" s="36"/>
      <c r="W56" s="34">
        <v>8234.0400000000009</v>
      </c>
      <c r="X56" s="33">
        <v>59136.67</v>
      </c>
    </row>
    <row r="57" spans="1:24" s="21" customFormat="1" ht="12.95" customHeight="1" outlineLevel="3" x14ac:dyDescent="0.2">
      <c r="A57" s="30"/>
      <c r="B57" s="31" t="s">
        <v>69</v>
      </c>
      <c r="C57" s="32">
        <v>1.444</v>
      </c>
      <c r="D57" s="33">
        <v>16700</v>
      </c>
      <c r="E57" s="33">
        <v>24122.240000000002</v>
      </c>
      <c r="F57" s="34">
        <v>24122.240000000002</v>
      </c>
      <c r="G57" s="33">
        <v>23674.67</v>
      </c>
      <c r="H57" s="34">
        <v>20000</v>
      </c>
      <c r="I57" s="37">
        <v>167</v>
      </c>
      <c r="J57" s="36"/>
      <c r="K57" s="36"/>
      <c r="L57" s="37">
        <v>167.67</v>
      </c>
      <c r="M57" s="34">
        <v>3340</v>
      </c>
      <c r="N57" s="33">
        <v>10712.57</v>
      </c>
      <c r="O57" s="36"/>
      <c r="P57" s="36"/>
      <c r="Q57" s="34">
        <v>3012</v>
      </c>
      <c r="R57" s="34">
        <v>1670</v>
      </c>
      <c r="S57" s="36"/>
      <c r="T57" s="36"/>
      <c r="U57" s="36"/>
      <c r="V57" s="36"/>
      <c r="W57" s="34">
        <v>6030.57</v>
      </c>
      <c r="X57" s="33">
        <v>58509.48</v>
      </c>
    </row>
    <row r="58" spans="1:24" s="21" customFormat="1" ht="12.95" customHeight="1" outlineLevel="3" x14ac:dyDescent="0.2">
      <c r="A58" s="30"/>
      <c r="B58" s="31" t="s">
        <v>70</v>
      </c>
      <c r="C58" s="35"/>
      <c r="D58" s="33">
        <v>16700</v>
      </c>
      <c r="E58" s="35"/>
      <c r="F58" s="36"/>
      <c r="G58" s="35"/>
      <c r="H58" s="36"/>
      <c r="I58" s="36"/>
      <c r="J58" s="36"/>
      <c r="K58" s="36"/>
      <c r="L58" s="36"/>
      <c r="M58" s="36"/>
      <c r="N58" s="35"/>
      <c r="O58" s="36"/>
      <c r="P58" s="36"/>
      <c r="Q58" s="36"/>
      <c r="R58" s="36"/>
      <c r="S58" s="36"/>
      <c r="T58" s="36"/>
      <c r="U58" s="36"/>
      <c r="V58" s="36"/>
      <c r="W58" s="36"/>
      <c r="X58" s="35"/>
    </row>
    <row r="59" spans="1:24" s="21" customFormat="1" ht="12.95" customHeight="1" outlineLevel="3" x14ac:dyDescent="0.2">
      <c r="A59" s="30"/>
      <c r="B59" s="31" t="s">
        <v>40</v>
      </c>
      <c r="C59" s="32">
        <v>2.2770000000000001</v>
      </c>
      <c r="D59" s="33">
        <v>16700</v>
      </c>
      <c r="E59" s="33">
        <v>38038.9</v>
      </c>
      <c r="F59" s="34">
        <v>38038.9</v>
      </c>
      <c r="G59" s="33">
        <v>23548.83</v>
      </c>
      <c r="H59" s="34">
        <v>20000</v>
      </c>
      <c r="I59" s="37">
        <v>167</v>
      </c>
      <c r="J59" s="36"/>
      <c r="K59" s="37">
        <v>41.83</v>
      </c>
      <c r="L59" s="36"/>
      <c r="M59" s="34">
        <v>3340</v>
      </c>
      <c r="N59" s="33">
        <v>12725.24</v>
      </c>
      <c r="O59" s="36"/>
      <c r="P59" s="36"/>
      <c r="Q59" s="34">
        <v>1545.51</v>
      </c>
      <c r="R59" s="34">
        <v>1670</v>
      </c>
      <c r="S59" s="36"/>
      <c r="T59" s="36"/>
      <c r="U59" s="36"/>
      <c r="V59" s="36"/>
      <c r="W59" s="34">
        <v>9509.73</v>
      </c>
      <c r="X59" s="33">
        <v>74312.97</v>
      </c>
    </row>
    <row r="60" spans="1:24" s="21" customFormat="1" ht="12.95" customHeight="1" outlineLevel="2" x14ac:dyDescent="0.2">
      <c r="A60" s="22">
        <v>11</v>
      </c>
      <c r="B60" s="23" t="s">
        <v>71</v>
      </c>
      <c r="C60" s="24">
        <v>0.16700000000000001</v>
      </c>
      <c r="D60" s="25">
        <v>16700</v>
      </c>
      <c r="E60" s="25">
        <v>2788.9</v>
      </c>
      <c r="F60" s="26">
        <v>2788.9</v>
      </c>
      <c r="G60" s="41">
        <v>289.29000000000002</v>
      </c>
      <c r="H60" s="28"/>
      <c r="I60" s="28"/>
      <c r="J60" s="28"/>
      <c r="K60" s="29">
        <v>289.29000000000002</v>
      </c>
      <c r="L60" s="28"/>
      <c r="M60" s="28"/>
      <c r="N60" s="25">
        <v>1576.12</v>
      </c>
      <c r="O60" s="29">
        <v>600</v>
      </c>
      <c r="P60" s="28"/>
      <c r="Q60" s="28"/>
      <c r="R60" s="29">
        <v>278.89</v>
      </c>
      <c r="S60" s="28"/>
      <c r="T60" s="28"/>
      <c r="U60" s="28"/>
      <c r="V60" s="28"/>
      <c r="W60" s="29">
        <v>697.23</v>
      </c>
      <c r="X60" s="25">
        <v>4654.3100000000004</v>
      </c>
    </row>
    <row r="61" spans="1:24" s="21" customFormat="1" ht="12.95" customHeight="1" outlineLevel="3" x14ac:dyDescent="0.2">
      <c r="A61" s="30"/>
      <c r="B61" s="31" t="s">
        <v>72</v>
      </c>
      <c r="C61" s="32">
        <v>0.16700000000000001</v>
      </c>
      <c r="D61" s="33">
        <v>16700</v>
      </c>
      <c r="E61" s="33">
        <v>2788.9</v>
      </c>
      <c r="F61" s="34">
        <v>2788.9</v>
      </c>
      <c r="G61" s="42">
        <v>289.29000000000002</v>
      </c>
      <c r="H61" s="36"/>
      <c r="I61" s="36"/>
      <c r="J61" s="36"/>
      <c r="K61" s="37">
        <v>289.29000000000002</v>
      </c>
      <c r="L61" s="36"/>
      <c r="M61" s="36"/>
      <c r="N61" s="33">
        <v>1576.12</v>
      </c>
      <c r="O61" s="37">
        <v>600</v>
      </c>
      <c r="P61" s="36"/>
      <c r="Q61" s="36"/>
      <c r="R61" s="37">
        <v>278.89</v>
      </c>
      <c r="S61" s="36"/>
      <c r="T61" s="36"/>
      <c r="U61" s="36"/>
      <c r="V61" s="36"/>
      <c r="W61" s="37">
        <v>697.23</v>
      </c>
      <c r="X61" s="33">
        <v>4654.3100000000004</v>
      </c>
    </row>
    <row r="62" spans="1:24" s="21" customFormat="1" ht="12.95" customHeight="1" outlineLevel="2" x14ac:dyDescent="0.2">
      <c r="A62" s="22">
        <v>12</v>
      </c>
      <c r="B62" s="23" t="s">
        <v>73</v>
      </c>
      <c r="C62" s="24">
        <v>0.111</v>
      </c>
      <c r="D62" s="25">
        <v>16700</v>
      </c>
      <c r="E62" s="25">
        <v>1853.7</v>
      </c>
      <c r="F62" s="26">
        <v>1853.7</v>
      </c>
      <c r="G62" s="41">
        <v>289.29000000000002</v>
      </c>
      <c r="H62" s="28"/>
      <c r="I62" s="28"/>
      <c r="J62" s="28"/>
      <c r="K62" s="29">
        <v>289.29000000000002</v>
      </c>
      <c r="L62" s="28"/>
      <c r="M62" s="28"/>
      <c r="N62" s="41">
        <v>948.8</v>
      </c>
      <c r="O62" s="29">
        <v>300</v>
      </c>
      <c r="P62" s="28"/>
      <c r="Q62" s="28"/>
      <c r="R62" s="29">
        <v>185.37</v>
      </c>
      <c r="S62" s="28"/>
      <c r="T62" s="28"/>
      <c r="U62" s="28"/>
      <c r="V62" s="28"/>
      <c r="W62" s="29">
        <v>463.43</v>
      </c>
      <c r="X62" s="25">
        <v>3091.79</v>
      </c>
    </row>
    <row r="63" spans="1:24" s="21" customFormat="1" ht="12.95" customHeight="1" outlineLevel="3" x14ac:dyDescent="0.2">
      <c r="A63" s="30"/>
      <c r="B63" s="31" t="s">
        <v>72</v>
      </c>
      <c r="C63" s="32">
        <v>0.111</v>
      </c>
      <c r="D63" s="33">
        <v>16700</v>
      </c>
      <c r="E63" s="33">
        <v>1853.7</v>
      </c>
      <c r="F63" s="34">
        <v>1853.7</v>
      </c>
      <c r="G63" s="42">
        <v>289.29000000000002</v>
      </c>
      <c r="H63" s="36"/>
      <c r="I63" s="36"/>
      <c r="J63" s="36"/>
      <c r="K63" s="37">
        <v>289.29000000000002</v>
      </c>
      <c r="L63" s="36"/>
      <c r="M63" s="36"/>
      <c r="N63" s="42">
        <v>948.8</v>
      </c>
      <c r="O63" s="37">
        <v>300</v>
      </c>
      <c r="P63" s="36"/>
      <c r="Q63" s="36"/>
      <c r="R63" s="37">
        <v>185.37</v>
      </c>
      <c r="S63" s="36"/>
      <c r="T63" s="36"/>
      <c r="U63" s="36"/>
      <c r="V63" s="36"/>
      <c r="W63" s="37">
        <v>463.43</v>
      </c>
      <c r="X63" s="33">
        <v>3091.79</v>
      </c>
    </row>
    <row r="64" spans="1:24" ht="29.1" customHeight="1" x14ac:dyDescent="0.2">
      <c r="A64" s="4"/>
      <c r="B64" s="5" t="s">
        <v>74</v>
      </c>
      <c r="C64" s="6">
        <v>0.4</v>
      </c>
      <c r="D64" s="7"/>
      <c r="E64" s="8">
        <v>5940</v>
      </c>
      <c r="F64" s="9">
        <v>5940</v>
      </c>
      <c r="G64" s="10"/>
      <c r="H64" s="11"/>
      <c r="I64" s="11"/>
      <c r="J64" s="11"/>
      <c r="K64" s="11"/>
      <c r="L64" s="11"/>
      <c r="M64" s="11"/>
      <c r="N64" s="8">
        <v>10010</v>
      </c>
      <c r="O64" s="9">
        <v>6831.8</v>
      </c>
      <c r="P64" s="11"/>
      <c r="Q64" s="9">
        <v>3000</v>
      </c>
      <c r="R64" s="11"/>
      <c r="S64" s="11"/>
      <c r="T64" s="38">
        <v>178.2</v>
      </c>
      <c r="U64" s="11"/>
      <c r="V64" s="11"/>
      <c r="W64" s="11"/>
      <c r="X64" s="8">
        <v>15950</v>
      </c>
    </row>
    <row r="65" spans="1:24" s="12" customFormat="1" ht="12.95" customHeight="1" outlineLevel="1" x14ac:dyDescent="0.2">
      <c r="A65" s="13"/>
      <c r="B65" s="14" t="s">
        <v>44</v>
      </c>
      <c r="C65" s="15">
        <v>0.4</v>
      </c>
      <c r="D65" s="16"/>
      <c r="E65" s="17">
        <v>5940</v>
      </c>
      <c r="F65" s="18">
        <v>5940</v>
      </c>
      <c r="G65" s="19"/>
      <c r="H65" s="20"/>
      <c r="I65" s="20"/>
      <c r="J65" s="20"/>
      <c r="K65" s="20"/>
      <c r="L65" s="20"/>
      <c r="M65" s="20"/>
      <c r="N65" s="17">
        <v>10010</v>
      </c>
      <c r="O65" s="18">
        <v>6831.8</v>
      </c>
      <c r="P65" s="20"/>
      <c r="Q65" s="18">
        <v>3000</v>
      </c>
      <c r="R65" s="20"/>
      <c r="S65" s="20"/>
      <c r="T65" s="39">
        <v>178.2</v>
      </c>
      <c r="U65" s="20"/>
      <c r="V65" s="20"/>
      <c r="W65" s="20"/>
      <c r="X65" s="17">
        <v>15950</v>
      </c>
    </row>
    <row r="66" spans="1:24" s="21" customFormat="1" ht="12.95" customHeight="1" outlineLevel="2" x14ac:dyDescent="0.2">
      <c r="A66" s="22">
        <v>13</v>
      </c>
      <c r="B66" s="23" t="s">
        <v>75</v>
      </c>
      <c r="C66" s="24">
        <v>0.4</v>
      </c>
      <c r="D66" s="25">
        <v>14850</v>
      </c>
      <c r="E66" s="25">
        <v>5940</v>
      </c>
      <c r="F66" s="26">
        <v>5940</v>
      </c>
      <c r="G66" s="27"/>
      <c r="H66" s="28"/>
      <c r="I66" s="28"/>
      <c r="J66" s="28"/>
      <c r="K66" s="28"/>
      <c r="L66" s="28"/>
      <c r="M66" s="28"/>
      <c r="N66" s="25">
        <v>10010</v>
      </c>
      <c r="O66" s="26">
        <v>6831.8</v>
      </c>
      <c r="P66" s="28"/>
      <c r="Q66" s="26">
        <v>3000</v>
      </c>
      <c r="R66" s="28"/>
      <c r="S66" s="28"/>
      <c r="T66" s="29">
        <v>178.2</v>
      </c>
      <c r="U66" s="28"/>
      <c r="V66" s="28"/>
      <c r="W66" s="28"/>
      <c r="X66" s="25">
        <v>15950</v>
      </c>
    </row>
    <row r="67" spans="1:24" s="21" customFormat="1" ht="12.95" customHeight="1" outlineLevel="3" x14ac:dyDescent="0.2">
      <c r="A67" s="30"/>
      <c r="B67" s="31" t="s">
        <v>53</v>
      </c>
      <c r="C67" s="32">
        <v>0.4</v>
      </c>
      <c r="D67" s="33">
        <v>14850</v>
      </c>
      <c r="E67" s="33">
        <v>5940</v>
      </c>
      <c r="F67" s="34">
        <v>5940</v>
      </c>
      <c r="G67" s="35"/>
      <c r="H67" s="36"/>
      <c r="I67" s="36"/>
      <c r="J67" s="36"/>
      <c r="K67" s="36"/>
      <c r="L67" s="36"/>
      <c r="M67" s="36"/>
      <c r="N67" s="33">
        <v>10010</v>
      </c>
      <c r="O67" s="34">
        <v>6831.8</v>
      </c>
      <c r="P67" s="36"/>
      <c r="Q67" s="34">
        <v>3000</v>
      </c>
      <c r="R67" s="36"/>
      <c r="S67" s="36"/>
      <c r="T67" s="37">
        <v>178.2</v>
      </c>
      <c r="U67" s="36"/>
      <c r="V67" s="36"/>
      <c r="W67" s="36"/>
      <c r="X67" s="33">
        <v>15950</v>
      </c>
    </row>
    <row r="68" spans="1:24" ht="15" customHeight="1" x14ac:dyDescent="0.2">
      <c r="A68" s="4"/>
      <c r="B68" s="5" t="s">
        <v>76</v>
      </c>
      <c r="C68" s="6">
        <v>1</v>
      </c>
      <c r="D68" s="7"/>
      <c r="E68" s="8">
        <v>21612</v>
      </c>
      <c r="F68" s="9">
        <v>21612</v>
      </c>
      <c r="G68" s="10"/>
      <c r="H68" s="11"/>
      <c r="I68" s="11"/>
      <c r="J68" s="11"/>
      <c r="K68" s="11"/>
      <c r="L68" s="11"/>
      <c r="M68" s="11"/>
      <c r="N68" s="8">
        <v>38361.300000000003</v>
      </c>
      <c r="O68" s="11"/>
      <c r="P68" s="9">
        <v>31229.34</v>
      </c>
      <c r="Q68" s="11"/>
      <c r="R68" s="11"/>
      <c r="S68" s="11"/>
      <c r="T68" s="9">
        <v>1728.96</v>
      </c>
      <c r="U68" s="11"/>
      <c r="V68" s="11"/>
      <c r="W68" s="9">
        <v>5403</v>
      </c>
      <c r="X68" s="8">
        <v>59973.3</v>
      </c>
    </row>
    <row r="69" spans="1:24" s="12" customFormat="1" ht="12.95" customHeight="1" outlineLevel="1" x14ac:dyDescent="0.2">
      <c r="A69" s="13"/>
      <c r="B69" s="14"/>
      <c r="C69" s="15">
        <v>1</v>
      </c>
      <c r="D69" s="16"/>
      <c r="E69" s="17">
        <v>21612</v>
      </c>
      <c r="F69" s="18">
        <v>21612</v>
      </c>
      <c r="G69" s="19"/>
      <c r="H69" s="20"/>
      <c r="I69" s="20"/>
      <c r="J69" s="20"/>
      <c r="K69" s="20"/>
      <c r="L69" s="20"/>
      <c r="M69" s="20"/>
      <c r="N69" s="17">
        <v>38361.300000000003</v>
      </c>
      <c r="O69" s="20"/>
      <c r="P69" s="18">
        <v>31229.34</v>
      </c>
      <c r="Q69" s="20"/>
      <c r="R69" s="20"/>
      <c r="S69" s="20"/>
      <c r="T69" s="18">
        <v>1728.96</v>
      </c>
      <c r="U69" s="20"/>
      <c r="V69" s="20"/>
      <c r="W69" s="18">
        <v>5403</v>
      </c>
      <c r="X69" s="17">
        <v>59973.3</v>
      </c>
    </row>
    <row r="70" spans="1:24" s="21" customFormat="1" ht="12.95" customHeight="1" outlineLevel="2" x14ac:dyDescent="0.2">
      <c r="A70" s="22">
        <v>14</v>
      </c>
      <c r="B70" s="23" t="s">
        <v>77</v>
      </c>
      <c r="C70" s="24">
        <v>1</v>
      </c>
      <c r="D70" s="25">
        <v>21612</v>
      </c>
      <c r="E70" s="25">
        <v>21612</v>
      </c>
      <c r="F70" s="26">
        <v>21612</v>
      </c>
      <c r="G70" s="27"/>
      <c r="H70" s="28"/>
      <c r="I70" s="28"/>
      <c r="J70" s="28"/>
      <c r="K70" s="28"/>
      <c r="L70" s="28"/>
      <c r="M70" s="28"/>
      <c r="N70" s="25">
        <v>38361.300000000003</v>
      </c>
      <c r="O70" s="28"/>
      <c r="P70" s="26">
        <v>31229.34</v>
      </c>
      <c r="Q70" s="28"/>
      <c r="R70" s="28"/>
      <c r="S70" s="28"/>
      <c r="T70" s="26">
        <v>1728.96</v>
      </c>
      <c r="U70" s="28"/>
      <c r="V70" s="28"/>
      <c r="W70" s="26">
        <v>5403</v>
      </c>
      <c r="X70" s="25">
        <v>59973.3</v>
      </c>
    </row>
    <row r="71" spans="1:24" s="21" customFormat="1" ht="12.95" customHeight="1" outlineLevel="3" x14ac:dyDescent="0.2">
      <c r="A71" s="30"/>
      <c r="B71" s="31" t="s">
        <v>65</v>
      </c>
      <c r="C71" s="32">
        <v>1</v>
      </c>
      <c r="D71" s="33">
        <v>21612</v>
      </c>
      <c r="E71" s="33">
        <v>21612</v>
      </c>
      <c r="F71" s="34">
        <v>21612</v>
      </c>
      <c r="G71" s="35"/>
      <c r="H71" s="36"/>
      <c r="I71" s="36"/>
      <c r="J71" s="36"/>
      <c r="K71" s="36"/>
      <c r="L71" s="36"/>
      <c r="M71" s="36"/>
      <c r="N71" s="33">
        <v>38361.300000000003</v>
      </c>
      <c r="O71" s="36"/>
      <c r="P71" s="34">
        <v>31229.34</v>
      </c>
      <c r="Q71" s="36"/>
      <c r="R71" s="36"/>
      <c r="S71" s="36"/>
      <c r="T71" s="34">
        <v>1728.96</v>
      </c>
      <c r="U71" s="36"/>
      <c r="V71" s="36"/>
      <c r="W71" s="34">
        <v>5403</v>
      </c>
      <c r="X71" s="33">
        <v>59973.3</v>
      </c>
    </row>
    <row r="72" spans="1:24" ht="29.1" customHeight="1" x14ac:dyDescent="0.2">
      <c r="A72" s="4"/>
      <c r="B72" s="5" t="s">
        <v>78</v>
      </c>
      <c r="C72" s="6">
        <v>0.5</v>
      </c>
      <c r="D72" s="7"/>
      <c r="E72" s="8">
        <v>7425</v>
      </c>
      <c r="F72" s="9">
        <v>7425</v>
      </c>
      <c r="G72" s="10"/>
      <c r="H72" s="11"/>
      <c r="I72" s="11"/>
      <c r="J72" s="11"/>
      <c r="K72" s="11"/>
      <c r="L72" s="11"/>
      <c r="M72" s="11"/>
      <c r="N72" s="8">
        <v>16223</v>
      </c>
      <c r="O72" s="9">
        <v>5851.75</v>
      </c>
      <c r="P72" s="11"/>
      <c r="Q72" s="9">
        <v>10000</v>
      </c>
      <c r="R72" s="11"/>
      <c r="S72" s="11"/>
      <c r="T72" s="38">
        <v>371.25</v>
      </c>
      <c r="U72" s="11"/>
      <c r="V72" s="11"/>
      <c r="W72" s="11"/>
      <c r="X72" s="8">
        <v>23648</v>
      </c>
    </row>
    <row r="73" spans="1:24" s="12" customFormat="1" ht="12.95" customHeight="1" outlineLevel="1" x14ac:dyDescent="0.2">
      <c r="A73" s="13"/>
      <c r="B73" s="14" t="s">
        <v>44</v>
      </c>
      <c r="C73" s="15">
        <v>0.5</v>
      </c>
      <c r="D73" s="16"/>
      <c r="E73" s="17">
        <v>7425</v>
      </c>
      <c r="F73" s="18">
        <v>7425</v>
      </c>
      <c r="G73" s="19"/>
      <c r="H73" s="20"/>
      <c r="I73" s="20"/>
      <c r="J73" s="20"/>
      <c r="K73" s="20"/>
      <c r="L73" s="20"/>
      <c r="M73" s="20"/>
      <c r="N73" s="17">
        <v>16223</v>
      </c>
      <c r="O73" s="18">
        <v>5851.75</v>
      </c>
      <c r="P73" s="20"/>
      <c r="Q73" s="18">
        <v>10000</v>
      </c>
      <c r="R73" s="20"/>
      <c r="S73" s="20"/>
      <c r="T73" s="39">
        <v>371.25</v>
      </c>
      <c r="U73" s="20"/>
      <c r="V73" s="20"/>
      <c r="W73" s="20"/>
      <c r="X73" s="17">
        <v>23648</v>
      </c>
    </row>
    <row r="74" spans="1:24" s="21" customFormat="1" ht="12.95" customHeight="1" outlineLevel="2" x14ac:dyDescent="0.2">
      <c r="A74" s="22">
        <v>15</v>
      </c>
      <c r="B74" s="23" t="s">
        <v>79</v>
      </c>
      <c r="C74" s="24">
        <v>0.5</v>
      </c>
      <c r="D74" s="25">
        <v>14850</v>
      </c>
      <c r="E74" s="25">
        <v>7425</v>
      </c>
      <c r="F74" s="26">
        <v>7425</v>
      </c>
      <c r="G74" s="27"/>
      <c r="H74" s="28"/>
      <c r="I74" s="28"/>
      <c r="J74" s="28"/>
      <c r="K74" s="28"/>
      <c r="L74" s="28"/>
      <c r="M74" s="28"/>
      <c r="N74" s="25">
        <v>16223</v>
      </c>
      <c r="O74" s="26">
        <v>5851.75</v>
      </c>
      <c r="P74" s="28"/>
      <c r="Q74" s="26">
        <v>10000</v>
      </c>
      <c r="R74" s="28"/>
      <c r="S74" s="28"/>
      <c r="T74" s="29">
        <v>371.25</v>
      </c>
      <c r="U74" s="28"/>
      <c r="V74" s="28"/>
      <c r="W74" s="28"/>
      <c r="X74" s="25">
        <v>23648</v>
      </c>
    </row>
    <row r="75" spans="1:24" s="21" customFormat="1" ht="12.95" customHeight="1" outlineLevel="3" x14ac:dyDescent="0.2">
      <c r="A75" s="30"/>
      <c r="B75" s="31" t="s">
        <v>80</v>
      </c>
      <c r="C75" s="32">
        <v>0.5</v>
      </c>
      <c r="D75" s="33">
        <v>14850</v>
      </c>
      <c r="E75" s="33">
        <v>7425</v>
      </c>
      <c r="F75" s="34">
        <v>7425</v>
      </c>
      <c r="G75" s="35"/>
      <c r="H75" s="36"/>
      <c r="I75" s="36"/>
      <c r="J75" s="36"/>
      <c r="K75" s="36"/>
      <c r="L75" s="36"/>
      <c r="M75" s="36"/>
      <c r="N75" s="33">
        <v>16223</v>
      </c>
      <c r="O75" s="34">
        <v>5851.75</v>
      </c>
      <c r="P75" s="36"/>
      <c r="Q75" s="34">
        <v>10000</v>
      </c>
      <c r="R75" s="36"/>
      <c r="S75" s="36"/>
      <c r="T75" s="37">
        <v>371.25</v>
      </c>
      <c r="U75" s="36"/>
      <c r="V75" s="36"/>
      <c r="W75" s="36"/>
      <c r="X75" s="33">
        <v>23648</v>
      </c>
    </row>
    <row r="76" spans="1:24" ht="29.1" customHeight="1" x14ac:dyDescent="0.2">
      <c r="A76" s="4"/>
      <c r="B76" s="5" t="s">
        <v>81</v>
      </c>
      <c r="C76" s="6">
        <v>0.4</v>
      </c>
      <c r="D76" s="7"/>
      <c r="E76" s="8">
        <v>6251.2</v>
      </c>
      <c r="F76" s="9">
        <v>6251.2</v>
      </c>
      <c r="G76" s="43">
        <v>250.05</v>
      </c>
      <c r="H76" s="11"/>
      <c r="I76" s="11"/>
      <c r="J76" s="38">
        <v>250.05</v>
      </c>
      <c r="K76" s="11"/>
      <c r="L76" s="11"/>
      <c r="M76" s="11"/>
      <c r="N76" s="8">
        <v>10176.780000000001</v>
      </c>
      <c r="O76" s="9">
        <v>6864.22</v>
      </c>
      <c r="P76" s="11"/>
      <c r="Q76" s="9">
        <v>3000</v>
      </c>
      <c r="R76" s="11"/>
      <c r="S76" s="11"/>
      <c r="T76" s="38">
        <v>312.56</v>
      </c>
      <c r="U76" s="11"/>
      <c r="V76" s="11"/>
      <c r="W76" s="11"/>
      <c r="X76" s="8">
        <v>16678.03</v>
      </c>
    </row>
    <row r="77" spans="1:24" s="12" customFormat="1" ht="12.95" customHeight="1" outlineLevel="1" x14ac:dyDescent="0.2">
      <c r="A77" s="13"/>
      <c r="B77" s="14" t="s">
        <v>48</v>
      </c>
      <c r="C77" s="15">
        <v>0.4</v>
      </c>
      <c r="D77" s="16"/>
      <c r="E77" s="17">
        <v>6251.2</v>
      </c>
      <c r="F77" s="18">
        <v>6251.2</v>
      </c>
      <c r="G77" s="40">
        <v>250.05</v>
      </c>
      <c r="H77" s="20"/>
      <c r="I77" s="20"/>
      <c r="J77" s="39">
        <v>250.05</v>
      </c>
      <c r="K77" s="20"/>
      <c r="L77" s="20"/>
      <c r="M77" s="20"/>
      <c r="N77" s="17">
        <v>10176.780000000001</v>
      </c>
      <c r="O77" s="18">
        <v>6864.22</v>
      </c>
      <c r="P77" s="20"/>
      <c r="Q77" s="18">
        <v>3000</v>
      </c>
      <c r="R77" s="20"/>
      <c r="S77" s="20"/>
      <c r="T77" s="39">
        <v>312.56</v>
      </c>
      <c r="U77" s="20"/>
      <c r="V77" s="20"/>
      <c r="W77" s="20"/>
      <c r="X77" s="17">
        <v>16678.03</v>
      </c>
    </row>
    <row r="78" spans="1:24" s="21" customFormat="1" ht="12.95" customHeight="1" outlineLevel="2" x14ac:dyDescent="0.2">
      <c r="A78" s="22">
        <v>16</v>
      </c>
      <c r="B78" s="23" t="s">
        <v>82</v>
      </c>
      <c r="C78" s="24">
        <v>0.4</v>
      </c>
      <c r="D78" s="25">
        <v>15628</v>
      </c>
      <c r="E78" s="25">
        <v>6251.2</v>
      </c>
      <c r="F78" s="26">
        <v>6251.2</v>
      </c>
      <c r="G78" s="41">
        <v>250.05</v>
      </c>
      <c r="H78" s="28"/>
      <c r="I78" s="28"/>
      <c r="J78" s="29">
        <v>250.05</v>
      </c>
      <c r="K78" s="28"/>
      <c r="L78" s="28"/>
      <c r="M78" s="28"/>
      <c r="N78" s="25">
        <v>10176.780000000001</v>
      </c>
      <c r="O78" s="26">
        <v>6864.22</v>
      </c>
      <c r="P78" s="28"/>
      <c r="Q78" s="26">
        <v>3000</v>
      </c>
      <c r="R78" s="28"/>
      <c r="S78" s="28"/>
      <c r="T78" s="29">
        <v>312.56</v>
      </c>
      <c r="U78" s="28"/>
      <c r="V78" s="28"/>
      <c r="W78" s="28"/>
      <c r="X78" s="25">
        <v>16678.03</v>
      </c>
    </row>
    <row r="79" spans="1:24" s="21" customFormat="1" ht="12.95" customHeight="1" outlineLevel="3" x14ac:dyDescent="0.2">
      <c r="A79" s="30"/>
      <c r="B79" s="31" t="s">
        <v>83</v>
      </c>
      <c r="C79" s="32">
        <v>0.4</v>
      </c>
      <c r="D79" s="33">
        <v>15628</v>
      </c>
      <c r="E79" s="33">
        <v>6251.2</v>
      </c>
      <c r="F79" s="34">
        <v>6251.2</v>
      </c>
      <c r="G79" s="42">
        <v>250.05</v>
      </c>
      <c r="H79" s="36"/>
      <c r="I79" s="36"/>
      <c r="J79" s="37">
        <v>250.05</v>
      </c>
      <c r="K79" s="36"/>
      <c r="L79" s="36"/>
      <c r="M79" s="36"/>
      <c r="N79" s="33">
        <v>10176.780000000001</v>
      </c>
      <c r="O79" s="34">
        <v>6864.22</v>
      </c>
      <c r="P79" s="36"/>
      <c r="Q79" s="34">
        <v>3000</v>
      </c>
      <c r="R79" s="36"/>
      <c r="S79" s="36"/>
      <c r="T79" s="37">
        <v>312.56</v>
      </c>
      <c r="U79" s="36"/>
      <c r="V79" s="36"/>
      <c r="W79" s="36"/>
      <c r="X79" s="33">
        <v>16678.03</v>
      </c>
    </row>
    <row r="80" spans="1:24" ht="15" customHeight="1" x14ac:dyDescent="0.2">
      <c r="A80" s="4"/>
      <c r="B80" s="5" t="s">
        <v>84</v>
      </c>
      <c r="C80" s="6">
        <v>2.1</v>
      </c>
      <c r="D80" s="7"/>
      <c r="E80" s="8">
        <v>24620.400000000001</v>
      </c>
      <c r="F80" s="9">
        <v>24620.400000000001</v>
      </c>
      <c r="G80" s="43">
        <v>984.82</v>
      </c>
      <c r="H80" s="11"/>
      <c r="I80" s="11"/>
      <c r="J80" s="38">
        <v>984.82</v>
      </c>
      <c r="K80" s="11"/>
      <c r="L80" s="11"/>
      <c r="M80" s="11"/>
      <c r="N80" s="8">
        <v>33996.239999999998</v>
      </c>
      <c r="O80" s="9">
        <v>15527.3</v>
      </c>
      <c r="P80" s="11"/>
      <c r="Q80" s="9">
        <v>16300</v>
      </c>
      <c r="R80" s="11"/>
      <c r="S80" s="11"/>
      <c r="T80" s="9">
        <v>2168.94</v>
      </c>
      <c r="U80" s="11"/>
      <c r="V80" s="11"/>
      <c r="W80" s="11"/>
      <c r="X80" s="8">
        <v>59601.46</v>
      </c>
    </row>
    <row r="81" spans="1:25" s="12" customFormat="1" ht="12.95" customHeight="1" outlineLevel="1" x14ac:dyDescent="0.2">
      <c r="A81" s="13"/>
      <c r="B81" s="14" t="s">
        <v>44</v>
      </c>
      <c r="C81" s="15">
        <v>2.1</v>
      </c>
      <c r="D81" s="16"/>
      <c r="E81" s="17">
        <v>24620.400000000001</v>
      </c>
      <c r="F81" s="18">
        <v>24620.400000000001</v>
      </c>
      <c r="G81" s="40">
        <v>984.82</v>
      </c>
      <c r="H81" s="20"/>
      <c r="I81" s="20"/>
      <c r="J81" s="39">
        <v>984.82</v>
      </c>
      <c r="K81" s="20"/>
      <c r="L81" s="20"/>
      <c r="M81" s="20"/>
      <c r="N81" s="17">
        <v>33996.239999999998</v>
      </c>
      <c r="O81" s="18">
        <v>15527.3</v>
      </c>
      <c r="P81" s="20"/>
      <c r="Q81" s="18">
        <v>16300</v>
      </c>
      <c r="R81" s="20"/>
      <c r="S81" s="20"/>
      <c r="T81" s="18">
        <v>2168.94</v>
      </c>
      <c r="U81" s="20"/>
      <c r="V81" s="20"/>
      <c r="W81" s="20"/>
      <c r="X81" s="17">
        <v>59601.46</v>
      </c>
    </row>
    <row r="82" spans="1:25" s="21" customFormat="1" ht="12.95" customHeight="1" outlineLevel="2" x14ac:dyDescent="0.2">
      <c r="A82" s="22">
        <v>17</v>
      </c>
      <c r="B82" s="23" t="s">
        <v>85</v>
      </c>
      <c r="C82" s="24">
        <v>1.6</v>
      </c>
      <c r="D82" s="25">
        <v>11724</v>
      </c>
      <c r="E82" s="25">
        <v>18758.400000000001</v>
      </c>
      <c r="F82" s="26">
        <v>18758.400000000001</v>
      </c>
      <c r="G82" s="41">
        <v>750.34</v>
      </c>
      <c r="H82" s="28"/>
      <c r="I82" s="28"/>
      <c r="J82" s="29">
        <v>750.34</v>
      </c>
      <c r="K82" s="28"/>
      <c r="L82" s="28"/>
      <c r="M82" s="28"/>
      <c r="N82" s="25">
        <v>26311.74</v>
      </c>
      <c r="O82" s="26">
        <v>10435.9</v>
      </c>
      <c r="P82" s="28"/>
      <c r="Q82" s="26">
        <v>14000</v>
      </c>
      <c r="R82" s="28"/>
      <c r="S82" s="28"/>
      <c r="T82" s="26">
        <v>1875.84</v>
      </c>
      <c r="U82" s="28"/>
      <c r="V82" s="28"/>
      <c r="W82" s="28"/>
      <c r="X82" s="25">
        <v>45820.480000000003</v>
      </c>
    </row>
    <row r="83" spans="1:25" s="21" customFormat="1" ht="12.95" customHeight="1" outlineLevel="3" x14ac:dyDescent="0.2">
      <c r="A83" s="30"/>
      <c r="B83" s="31" t="s">
        <v>86</v>
      </c>
      <c r="C83" s="32">
        <v>0.8</v>
      </c>
      <c r="D83" s="33">
        <v>11724</v>
      </c>
      <c r="E83" s="33">
        <v>9379.2000000000007</v>
      </c>
      <c r="F83" s="34">
        <v>9379.2000000000007</v>
      </c>
      <c r="G83" s="42">
        <v>375.17</v>
      </c>
      <c r="H83" s="36"/>
      <c r="I83" s="36"/>
      <c r="J83" s="37">
        <v>375.17</v>
      </c>
      <c r="K83" s="36"/>
      <c r="L83" s="36"/>
      <c r="M83" s="36"/>
      <c r="N83" s="33">
        <v>13155.87</v>
      </c>
      <c r="O83" s="34">
        <v>5217.95</v>
      </c>
      <c r="P83" s="36"/>
      <c r="Q83" s="34">
        <v>7000</v>
      </c>
      <c r="R83" s="36"/>
      <c r="S83" s="36"/>
      <c r="T83" s="37">
        <v>937.92</v>
      </c>
      <c r="U83" s="36"/>
      <c r="V83" s="36"/>
      <c r="W83" s="36"/>
      <c r="X83" s="33">
        <v>22910.240000000002</v>
      </c>
    </row>
    <row r="84" spans="1:25" s="21" customFormat="1" ht="12.95" customHeight="1" outlineLevel="3" x14ac:dyDescent="0.2">
      <c r="A84" s="30"/>
      <c r="B84" s="31" t="s">
        <v>87</v>
      </c>
      <c r="C84" s="32">
        <v>0.8</v>
      </c>
      <c r="D84" s="33">
        <v>11724</v>
      </c>
      <c r="E84" s="33">
        <v>9379.2000000000007</v>
      </c>
      <c r="F84" s="34">
        <v>9379.2000000000007</v>
      </c>
      <c r="G84" s="42">
        <v>375.17</v>
      </c>
      <c r="H84" s="36"/>
      <c r="I84" s="36"/>
      <c r="J84" s="37">
        <v>375.17</v>
      </c>
      <c r="K84" s="36"/>
      <c r="L84" s="36"/>
      <c r="M84" s="36"/>
      <c r="N84" s="33">
        <v>13155.87</v>
      </c>
      <c r="O84" s="34">
        <v>5217.95</v>
      </c>
      <c r="P84" s="36"/>
      <c r="Q84" s="34">
        <v>7000</v>
      </c>
      <c r="R84" s="36"/>
      <c r="S84" s="36"/>
      <c r="T84" s="37">
        <v>937.92</v>
      </c>
      <c r="U84" s="36"/>
      <c r="V84" s="36"/>
      <c r="W84" s="36"/>
      <c r="X84" s="33">
        <v>22910.240000000002</v>
      </c>
    </row>
    <row r="85" spans="1:25" s="21" customFormat="1" ht="12.95" customHeight="1" outlineLevel="2" x14ac:dyDescent="0.2">
      <c r="A85" s="22">
        <v>18</v>
      </c>
      <c r="B85" s="23" t="s">
        <v>88</v>
      </c>
      <c r="C85" s="24">
        <v>0.5</v>
      </c>
      <c r="D85" s="25">
        <v>11724</v>
      </c>
      <c r="E85" s="25">
        <v>5862</v>
      </c>
      <c r="F85" s="26">
        <v>5862</v>
      </c>
      <c r="G85" s="41">
        <v>234.48</v>
      </c>
      <c r="H85" s="28"/>
      <c r="I85" s="28"/>
      <c r="J85" s="29">
        <v>234.48</v>
      </c>
      <c r="K85" s="28"/>
      <c r="L85" s="28"/>
      <c r="M85" s="28"/>
      <c r="N85" s="25">
        <v>7684.5</v>
      </c>
      <c r="O85" s="26">
        <v>5091.3999999999996</v>
      </c>
      <c r="P85" s="28"/>
      <c r="Q85" s="26">
        <v>2300</v>
      </c>
      <c r="R85" s="28"/>
      <c r="S85" s="28"/>
      <c r="T85" s="29">
        <v>293.10000000000002</v>
      </c>
      <c r="U85" s="28"/>
      <c r="V85" s="28"/>
      <c r="W85" s="28"/>
      <c r="X85" s="25">
        <v>13780.98</v>
      </c>
    </row>
    <row r="86" spans="1:25" s="21" customFormat="1" ht="12.95" customHeight="1" outlineLevel="3" x14ac:dyDescent="0.2">
      <c r="A86" s="30"/>
      <c r="B86" s="31" t="s">
        <v>89</v>
      </c>
      <c r="C86" s="32">
        <v>0.5</v>
      </c>
      <c r="D86" s="33">
        <v>11724</v>
      </c>
      <c r="E86" s="33">
        <v>5862</v>
      </c>
      <c r="F86" s="34">
        <v>5862</v>
      </c>
      <c r="G86" s="42">
        <v>234.48</v>
      </c>
      <c r="H86" s="36"/>
      <c r="I86" s="36"/>
      <c r="J86" s="37">
        <v>234.48</v>
      </c>
      <c r="K86" s="36"/>
      <c r="L86" s="36"/>
      <c r="M86" s="36"/>
      <c r="N86" s="33">
        <v>7684.5</v>
      </c>
      <c r="O86" s="34">
        <v>5091.3999999999996</v>
      </c>
      <c r="P86" s="36"/>
      <c r="Q86" s="34">
        <v>2300</v>
      </c>
      <c r="R86" s="36"/>
      <c r="S86" s="36"/>
      <c r="T86" s="37">
        <v>293.10000000000002</v>
      </c>
      <c r="U86" s="36"/>
      <c r="V86" s="36"/>
      <c r="W86" s="36"/>
      <c r="X86" s="33">
        <v>13780.98</v>
      </c>
    </row>
    <row r="87" spans="1:25" ht="15" customHeight="1" x14ac:dyDescent="0.2">
      <c r="A87" s="4"/>
      <c r="B87" s="5" t="s">
        <v>90</v>
      </c>
      <c r="C87" s="6">
        <v>1.2</v>
      </c>
      <c r="D87" s="7"/>
      <c r="E87" s="8">
        <v>20395.8</v>
      </c>
      <c r="F87" s="9">
        <v>20395.8</v>
      </c>
      <c r="G87" s="43">
        <v>815.83</v>
      </c>
      <c r="H87" s="11"/>
      <c r="I87" s="11"/>
      <c r="J87" s="38">
        <v>815.83</v>
      </c>
      <c r="K87" s="11"/>
      <c r="L87" s="11"/>
      <c r="M87" s="11"/>
      <c r="N87" s="8">
        <v>20177.95</v>
      </c>
      <c r="O87" s="9">
        <v>8300</v>
      </c>
      <c r="P87" s="11"/>
      <c r="Q87" s="9">
        <v>7951.1</v>
      </c>
      <c r="R87" s="11"/>
      <c r="S87" s="11"/>
      <c r="T87" s="9">
        <v>2039.58</v>
      </c>
      <c r="U87" s="9">
        <v>1887.27</v>
      </c>
      <c r="V87" s="11"/>
      <c r="W87" s="11"/>
      <c r="X87" s="8">
        <v>41389.58</v>
      </c>
    </row>
    <row r="88" spans="1:25" s="12" customFormat="1" ht="12.95" customHeight="1" outlineLevel="1" x14ac:dyDescent="0.2">
      <c r="A88" s="13"/>
      <c r="B88" s="14" t="s">
        <v>44</v>
      </c>
      <c r="C88" s="15">
        <v>0.5</v>
      </c>
      <c r="D88" s="16"/>
      <c r="E88" s="17">
        <v>7814</v>
      </c>
      <c r="F88" s="18">
        <v>7814</v>
      </c>
      <c r="G88" s="40">
        <v>312.56</v>
      </c>
      <c r="H88" s="20"/>
      <c r="I88" s="20"/>
      <c r="J88" s="39">
        <v>312.56</v>
      </c>
      <c r="K88" s="20"/>
      <c r="L88" s="20"/>
      <c r="M88" s="20"/>
      <c r="N88" s="17">
        <v>5732.5</v>
      </c>
      <c r="O88" s="20"/>
      <c r="P88" s="20"/>
      <c r="Q88" s="18">
        <v>4951.1000000000004</v>
      </c>
      <c r="R88" s="20"/>
      <c r="S88" s="20"/>
      <c r="T88" s="39">
        <v>781.4</v>
      </c>
      <c r="U88" s="20"/>
      <c r="V88" s="20"/>
      <c r="W88" s="20"/>
      <c r="X88" s="17">
        <v>13859.06</v>
      </c>
    </row>
    <row r="89" spans="1:25" s="21" customFormat="1" ht="12.95" customHeight="1" outlineLevel="2" x14ac:dyDescent="0.2">
      <c r="A89" s="22">
        <v>19</v>
      </c>
      <c r="B89" s="23" t="s">
        <v>91</v>
      </c>
      <c r="C89" s="24">
        <v>0.5</v>
      </c>
      <c r="D89" s="25">
        <v>15628</v>
      </c>
      <c r="E89" s="25">
        <v>7814</v>
      </c>
      <c r="F89" s="26">
        <v>7814</v>
      </c>
      <c r="G89" s="41">
        <v>312.56</v>
      </c>
      <c r="H89" s="28"/>
      <c r="I89" s="28"/>
      <c r="J89" s="29">
        <v>312.56</v>
      </c>
      <c r="K89" s="28"/>
      <c r="L89" s="28"/>
      <c r="M89" s="28"/>
      <c r="N89" s="25">
        <v>5732.5</v>
      </c>
      <c r="O89" s="28"/>
      <c r="P89" s="28"/>
      <c r="Q89" s="26">
        <v>4951.1000000000004</v>
      </c>
      <c r="R89" s="28"/>
      <c r="S89" s="28"/>
      <c r="T89" s="29">
        <v>781.4</v>
      </c>
      <c r="U89" s="28"/>
      <c r="V89" s="28"/>
      <c r="W89" s="28"/>
      <c r="X89" s="25">
        <v>13859.06</v>
      </c>
      <c r="Y89" s="70">
        <f>X89/12*7</f>
        <v>8084.4516666666659</v>
      </c>
    </row>
    <row r="90" spans="1:25" s="21" customFormat="1" ht="12.95" customHeight="1" outlineLevel="3" x14ac:dyDescent="0.2">
      <c r="A90" s="30"/>
      <c r="B90" s="31" t="s">
        <v>92</v>
      </c>
      <c r="C90" s="32">
        <v>0.5</v>
      </c>
      <c r="D90" s="33">
        <v>15628</v>
      </c>
      <c r="E90" s="33">
        <v>7814</v>
      </c>
      <c r="F90" s="34">
        <v>7814</v>
      </c>
      <c r="G90" s="42">
        <v>312.56</v>
      </c>
      <c r="H90" s="36"/>
      <c r="I90" s="36"/>
      <c r="J90" s="37">
        <v>312.56</v>
      </c>
      <c r="K90" s="36"/>
      <c r="L90" s="36"/>
      <c r="M90" s="36"/>
      <c r="N90" s="33">
        <v>5732.5</v>
      </c>
      <c r="O90" s="36"/>
      <c r="P90" s="36"/>
      <c r="Q90" s="34">
        <v>4951.1000000000004</v>
      </c>
      <c r="R90" s="36"/>
      <c r="S90" s="36"/>
      <c r="T90" s="37">
        <v>781.4</v>
      </c>
      <c r="U90" s="36"/>
      <c r="V90" s="36"/>
      <c r="W90" s="36"/>
      <c r="X90" s="33">
        <v>13859.06</v>
      </c>
    </row>
    <row r="91" spans="1:25" s="12" customFormat="1" ht="12.95" customHeight="1" outlineLevel="1" x14ac:dyDescent="0.2">
      <c r="A91" s="13"/>
      <c r="B91" s="14" t="s">
        <v>59</v>
      </c>
      <c r="C91" s="15">
        <v>0.7</v>
      </c>
      <c r="D91" s="16"/>
      <c r="E91" s="17">
        <v>12581.8</v>
      </c>
      <c r="F91" s="18">
        <v>12581.8</v>
      </c>
      <c r="G91" s="40">
        <v>503.27</v>
      </c>
      <c r="H91" s="20"/>
      <c r="I91" s="20"/>
      <c r="J91" s="39">
        <v>503.27</v>
      </c>
      <c r="K91" s="20"/>
      <c r="L91" s="20"/>
      <c r="M91" s="20"/>
      <c r="N91" s="17">
        <v>14445.45</v>
      </c>
      <c r="O91" s="18">
        <v>8300</v>
      </c>
      <c r="P91" s="20"/>
      <c r="Q91" s="18">
        <v>3000</v>
      </c>
      <c r="R91" s="20"/>
      <c r="S91" s="20"/>
      <c r="T91" s="18">
        <v>1258.18</v>
      </c>
      <c r="U91" s="18">
        <v>1887.27</v>
      </c>
      <c r="V91" s="20"/>
      <c r="W91" s="20"/>
      <c r="X91" s="17">
        <v>27530.52</v>
      </c>
    </row>
    <row r="92" spans="1:25" s="21" customFormat="1" ht="12.95" customHeight="1" outlineLevel="2" x14ac:dyDescent="0.2">
      <c r="A92" s="22">
        <v>20</v>
      </c>
      <c r="B92" s="23" t="s">
        <v>93</v>
      </c>
      <c r="C92" s="24">
        <v>0.7</v>
      </c>
      <c r="D92" s="25">
        <v>17974</v>
      </c>
      <c r="E92" s="25">
        <v>12581.8</v>
      </c>
      <c r="F92" s="26">
        <v>12581.8</v>
      </c>
      <c r="G92" s="41">
        <v>503.27</v>
      </c>
      <c r="H92" s="28"/>
      <c r="I92" s="28"/>
      <c r="J92" s="29">
        <v>503.27</v>
      </c>
      <c r="K92" s="28"/>
      <c r="L92" s="28"/>
      <c r="M92" s="28"/>
      <c r="N92" s="25">
        <v>14445.45</v>
      </c>
      <c r="O92" s="26">
        <v>8300</v>
      </c>
      <c r="P92" s="28"/>
      <c r="Q92" s="26">
        <v>3000</v>
      </c>
      <c r="R92" s="28"/>
      <c r="S92" s="28"/>
      <c r="T92" s="26">
        <v>1258.18</v>
      </c>
      <c r="U92" s="26">
        <v>1887.27</v>
      </c>
      <c r="V92" s="28"/>
      <c r="W92" s="28"/>
      <c r="X92" s="25">
        <v>27530.52</v>
      </c>
    </row>
    <row r="93" spans="1:25" s="21" customFormat="1" ht="12.95" customHeight="1" outlineLevel="3" x14ac:dyDescent="0.2">
      <c r="A93" s="30"/>
      <c r="B93" s="31" t="s">
        <v>92</v>
      </c>
      <c r="C93" s="32">
        <v>0.7</v>
      </c>
      <c r="D93" s="33">
        <v>17974</v>
      </c>
      <c r="E93" s="33">
        <v>12581.8</v>
      </c>
      <c r="F93" s="34">
        <v>12581.8</v>
      </c>
      <c r="G93" s="42">
        <v>503.27</v>
      </c>
      <c r="H93" s="36"/>
      <c r="I93" s="36"/>
      <c r="J93" s="37">
        <v>503.27</v>
      </c>
      <c r="K93" s="36"/>
      <c r="L93" s="36"/>
      <c r="M93" s="36"/>
      <c r="N93" s="33">
        <v>14445.45</v>
      </c>
      <c r="O93" s="34">
        <v>8300</v>
      </c>
      <c r="P93" s="36"/>
      <c r="Q93" s="34">
        <v>3000</v>
      </c>
      <c r="R93" s="36"/>
      <c r="S93" s="36"/>
      <c r="T93" s="34">
        <v>1258.18</v>
      </c>
      <c r="U93" s="34">
        <v>1887.27</v>
      </c>
      <c r="V93" s="36"/>
      <c r="W93" s="36"/>
      <c r="X93" s="33">
        <v>27530.52</v>
      </c>
    </row>
    <row r="94" spans="1:25" ht="15" customHeight="1" x14ac:dyDescent="0.2">
      <c r="A94" s="4"/>
      <c r="B94" s="44" t="s">
        <v>94</v>
      </c>
      <c r="C94" s="6">
        <v>32.515000000000001</v>
      </c>
      <c r="D94" s="7"/>
      <c r="E94" s="8">
        <v>535378.73</v>
      </c>
      <c r="F94" s="9">
        <v>535378.73</v>
      </c>
      <c r="G94" s="8">
        <v>146197.34</v>
      </c>
      <c r="H94" s="9">
        <v>120000</v>
      </c>
      <c r="I94" s="9">
        <v>1837</v>
      </c>
      <c r="J94" s="9">
        <v>2050.6999999999998</v>
      </c>
      <c r="K94" s="9">
        <v>1345.94</v>
      </c>
      <c r="L94" s="38">
        <v>923.7</v>
      </c>
      <c r="M94" s="9">
        <v>20040</v>
      </c>
      <c r="N94" s="8">
        <v>378904.65</v>
      </c>
      <c r="O94" s="9">
        <v>53892.11</v>
      </c>
      <c r="P94" s="9">
        <v>68729.34</v>
      </c>
      <c r="Q94" s="9">
        <v>99780.81</v>
      </c>
      <c r="R94" s="9">
        <v>18635.96</v>
      </c>
      <c r="S94" s="9">
        <v>5380.74</v>
      </c>
      <c r="T94" s="9">
        <v>7911.69</v>
      </c>
      <c r="U94" s="9">
        <v>1887.27</v>
      </c>
      <c r="V94" s="9">
        <v>5000</v>
      </c>
      <c r="W94" s="9">
        <v>117686.73</v>
      </c>
      <c r="X94" s="8">
        <v>1060480.72</v>
      </c>
    </row>
    <row r="96" spans="1:25" ht="20.100000000000001" customHeight="1" x14ac:dyDescent="0.25">
      <c r="A96" s="55"/>
      <c r="B96" s="56" t="s">
        <v>95</v>
      </c>
      <c r="C96" s="57">
        <f>C17+C29+C32-C33+C44</f>
        <v>25.14</v>
      </c>
      <c r="D96" s="57"/>
      <c r="E96" s="58">
        <f>E17+E29+E32-E33+E44</f>
        <v>419763.07999999996</v>
      </c>
      <c r="F96" s="58">
        <f t="shared" ref="F96:X96" si="0">F17+F29+F32-F33+F44</f>
        <v>419763.07999999996</v>
      </c>
      <c r="G96" s="58">
        <f t="shared" si="0"/>
        <v>144146.64000000001</v>
      </c>
      <c r="H96" s="58">
        <f t="shared" si="0"/>
        <v>120000</v>
      </c>
      <c r="I96" s="58">
        <f t="shared" si="0"/>
        <v>1837</v>
      </c>
      <c r="J96" s="58">
        <f t="shared" si="0"/>
        <v>0</v>
      </c>
      <c r="K96" s="58">
        <f t="shared" si="0"/>
        <v>1345.94</v>
      </c>
      <c r="L96" s="58">
        <f t="shared" si="0"/>
        <v>923.7</v>
      </c>
      <c r="M96" s="58">
        <f t="shared" si="0"/>
        <v>20040</v>
      </c>
      <c r="N96" s="58">
        <f t="shared" si="0"/>
        <v>220831.57</v>
      </c>
      <c r="O96" s="58">
        <f t="shared" si="0"/>
        <v>900</v>
      </c>
      <c r="P96" s="58">
        <f t="shared" si="0"/>
        <v>37500</v>
      </c>
      <c r="Q96" s="58">
        <f t="shared" si="0"/>
        <v>49527.53</v>
      </c>
      <c r="R96" s="58">
        <f t="shared" si="0"/>
        <v>17333.39</v>
      </c>
      <c r="S96" s="58">
        <f t="shared" si="0"/>
        <v>5380.74</v>
      </c>
      <c r="T96" s="58">
        <f t="shared" si="0"/>
        <v>249</v>
      </c>
      <c r="U96" s="58">
        <f t="shared" si="0"/>
        <v>0</v>
      </c>
      <c r="V96" s="58">
        <f t="shared" si="0"/>
        <v>5000</v>
      </c>
      <c r="W96" s="58">
        <f t="shared" si="0"/>
        <v>104940.90999999999</v>
      </c>
      <c r="X96" s="58">
        <f t="shared" si="0"/>
        <v>784741.29</v>
      </c>
      <c r="Y96" s="59"/>
    </row>
    <row r="97" spans="1:25" ht="30" customHeight="1" x14ac:dyDescent="0.25">
      <c r="A97" s="55"/>
      <c r="B97" s="60" t="s">
        <v>96</v>
      </c>
      <c r="C97" s="61">
        <f>C96-C21</f>
        <v>24.64</v>
      </c>
      <c r="D97" s="56"/>
      <c r="E97" s="62">
        <f>E96-E21</f>
        <v>411413.07999999996</v>
      </c>
      <c r="F97" s="62">
        <f t="shared" ref="F97:X97" si="1">F96-F21</f>
        <v>411413.07999999996</v>
      </c>
      <c r="G97" s="62">
        <f>G96-G21-H94</f>
        <v>24146.640000000014</v>
      </c>
      <c r="H97" s="62">
        <f>H96-H21-H94</f>
        <v>0</v>
      </c>
      <c r="I97" s="62">
        <f t="shared" si="1"/>
        <v>1837</v>
      </c>
      <c r="J97" s="62">
        <f t="shared" si="1"/>
        <v>0</v>
      </c>
      <c r="K97" s="62">
        <f t="shared" si="1"/>
        <v>1345.94</v>
      </c>
      <c r="L97" s="62">
        <f t="shared" si="1"/>
        <v>923.7</v>
      </c>
      <c r="M97" s="62">
        <f t="shared" si="1"/>
        <v>20040</v>
      </c>
      <c r="N97" s="62">
        <f t="shared" si="1"/>
        <v>209026.57</v>
      </c>
      <c r="O97" s="62">
        <f t="shared" si="1"/>
        <v>900</v>
      </c>
      <c r="P97" s="62">
        <f t="shared" si="1"/>
        <v>37500</v>
      </c>
      <c r="Q97" s="62">
        <f t="shared" si="1"/>
        <v>45645.03</v>
      </c>
      <c r="R97" s="62">
        <f t="shared" si="1"/>
        <v>16498.39</v>
      </c>
      <c r="S97" s="62">
        <f t="shared" si="1"/>
        <v>5380.74</v>
      </c>
      <c r="T97" s="62">
        <f t="shared" si="1"/>
        <v>249</v>
      </c>
      <c r="U97" s="62">
        <f t="shared" si="1"/>
        <v>0</v>
      </c>
      <c r="V97" s="62">
        <f t="shared" si="1"/>
        <v>0</v>
      </c>
      <c r="W97" s="62">
        <f t="shared" si="1"/>
        <v>102853.40999999999</v>
      </c>
      <c r="X97" s="62">
        <f>X96-X21-H94</f>
        <v>644586.29</v>
      </c>
      <c r="Y97" s="59">
        <f>X97/X100</f>
        <v>0.76203342695375942</v>
      </c>
    </row>
    <row r="98" spans="1:25" ht="20.100000000000001" customHeight="1" x14ac:dyDescent="0.25">
      <c r="A98" s="56"/>
      <c r="B98" s="56" t="s">
        <v>97</v>
      </c>
      <c r="C98" s="57">
        <f>C68+C72+C76+C80+C87</f>
        <v>5.2</v>
      </c>
      <c r="D98" s="56"/>
      <c r="E98" s="58">
        <f>E68+E72+E76+E80+E87</f>
        <v>80304.399999999994</v>
      </c>
      <c r="F98" s="58">
        <f t="shared" ref="F98:X98" si="2">F68+F72+F76+F80+F87</f>
        <v>80304.399999999994</v>
      </c>
      <c r="G98" s="58">
        <f t="shared" si="2"/>
        <v>2050.7000000000003</v>
      </c>
      <c r="H98" s="58">
        <f t="shared" si="2"/>
        <v>0</v>
      </c>
      <c r="I98" s="58">
        <f t="shared" si="2"/>
        <v>0</v>
      </c>
      <c r="J98" s="58">
        <f t="shared" si="2"/>
        <v>2050.7000000000003</v>
      </c>
      <c r="K98" s="58">
        <f t="shared" si="2"/>
        <v>0</v>
      </c>
      <c r="L98" s="58">
        <f t="shared" si="2"/>
        <v>0</v>
      </c>
      <c r="M98" s="58">
        <f t="shared" si="2"/>
        <v>0</v>
      </c>
      <c r="N98" s="58">
        <f t="shared" si="2"/>
        <v>118935.27</v>
      </c>
      <c r="O98" s="58">
        <f t="shared" si="2"/>
        <v>36543.270000000004</v>
      </c>
      <c r="P98" s="58">
        <f t="shared" si="2"/>
        <v>31229.34</v>
      </c>
      <c r="Q98" s="58">
        <f t="shared" si="2"/>
        <v>37251.1</v>
      </c>
      <c r="R98" s="58">
        <f t="shared" si="2"/>
        <v>0</v>
      </c>
      <c r="S98" s="58">
        <f t="shared" si="2"/>
        <v>0</v>
      </c>
      <c r="T98" s="58">
        <f t="shared" si="2"/>
        <v>6621.29</v>
      </c>
      <c r="U98" s="58">
        <f t="shared" si="2"/>
        <v>1887.27</v>
      </c>
      <c r="V98" s="58">
        <f t="shared" si="2"/>
        <v>0</v>
      </c>
      <c r="W98" s="58">
        <f t="shared" si="2"/>
        <v>5403</v>
      </c>
      <c r="X98" s="58">
        <f t="shared" si="2"/>
        <v>201290.37</v>
      </c>
      <c r="Y98" s="59">
        <f>X98/X100</f>
        <v>0.23796657304624055</v>
      </c>
    </row>
    <row r="99" spans="1:25" ht="20.100000000000001" customHeight="1" x14ac:dyDescent="0.25">
      <c r="A99" s="56"/>
      <c r="B99" s="56" t="s">
        <v>98</v>
      </c>
      <c r="C99" s="57">
        <f>SUM(C96+C98)</f>
        <v>30.34</v>
      </c>
      <c r="D99" s="56"/>
      <c r="E99" s="58">
        <f>SUM(E96+E98)</f>
        <v>500067.48</v>
      </c>
      <c r="F99" s="58">
        <f t="shared" ref="F99:X99" si="3">SUM(F96+F98)</f>
        <v>500067.48</v>
      </c>
      <c r="G99" s="58">
        <f t="shared" si="3"/>
        <v>146197.34000000003</v>
      </c>
      <c r="H99" s="58">
        <f t="shared" si="3"/>
        <v>120000</v>
      </c>
      <c r="I99" s="58">
        <f t="shared" si="3"/>
        <v>1837</v>
      </c>
      <c r="J99" s="58">
        <f t="shared" si="3"/>
        <v>2050.7000000000003</v>
      </c>
      <c r="K99" s="58">
        <f t="shared" si="3"/>
        <v>1345.94</v>
      </c>
      <c r="L99" s="58">
        <f t="shared" si="3"/>
        <v>923.7</v>
      </c>
      <c r="M99" s="58">
        <f t="shared" si="3"/>
        <v>20040</v>
      </c>
      <c r="N99" s="58">
        <f t="shared" si="3"/>
        <v>339766.84</v>
      </c>
      <c r="O99" s="58">
        <f t="shared" si="3"/>
        <v>37443.270000000004</v>
      </c>
      <c r="P99" s="58">
        <f t="shared" si="3"/>
        <v>68729.34</v>
      </c>
      <c r="Q99" s="58">
        <f t="shared" si="3"/>
        <v>86778.63</v>
      </c>
      <c r="R99" s="58">
        <f t="shared" si="3"/>
        <v>17333.39</v>
      </c>
      <c r="S99" s="58">
        <f t="shared" si="3"/>
        <v>5380.74</v>
      </c>
      <c r="T99" s="58">
        <f t="shared" si="3"/>
        <v>6870.29</v>
      </c>
      <c r="U99" s="58">
        <f t="shared" si="3"/>
        <v>1887.27</v>
      </c>
      <c r="V99" s="58">
        <f t="shared" si="3"/>
        <v>5000</v>
      </c>
      <c r="W99" s="58">
        <f t="shared" si="3"/>
        <v>110343.90999999999</v>
      </c>
      <c r="X99" s="58">
        <f t="shared" si="3"/>
        <v>986031.66</v>
      </c>
      <c r="Y99" s="59"/>
    </row>
    <row r="100" spans="1:25" ht="31.5" customHeight="1" x14ac:dyDescent="0.25">
      <c r="A100" s="63"/>
      <c r="B100" s="60" t="s">
        <v>99</v>
      </c>
      <c r="C100" s="71">
        <f>C97+C98</f>
        <v>29.84</v>
      </c>
      <c r="D100" s="63"/>
      <c r="E100" s="64">
        <f>E97+E98</f>
        <v>491717.48</v>
      </c>
      <c r="F100" s="64"/>
      <c r="G100" s="64">
        <f>G97+G98</f>
        <v>26197.340000000015</v>
      </c>
      <c r="H100" s="64">
        <f t="shared" ref="H100:W100" si="4">H97+H98</f>
        <v>0</v>
      </c>
      <c r="I100" s="64">
        <f t="shared" si="4"/>
        <v>1837</v>
      </c>
      <c r="J100" s="64">
        <f t="shared" si="4"/>
        <v>2050.7000000000003</v>
      </c>
      <c r="K100" s="64">
        <f t="shared" si="4"/>
        <v>1345.94</v>
      </c>
      <c r="L100" s="64">
        <f t="shared" si="4"/>
        <v>923.7</v>
      </c>
      <c r="M100" s="64">
        <f t="shared" si="4"/>
        <v>20040</v>
      </c>
      <c r="N100" s="64">
        <f t="shared" si="4"/>
        <v>327961.84000000003</v>
      </c>
      <c r="O100" s="64">
        <f t="shared" si="4"/>
        <v>37443.270000000004</v>
      </c>
      <c r="P100" s="64">
        <f t="shared" si="4"/>
        <v>68729.34</v>
      </c>
      <c r="Q100" s="64">
        <f t="shared" si="4"/>
        <v>82896.13</v>
      </c>
      <c r="R100" s="64">
        <f t="shared" si="4"/>
        <v>16498.39</v>
      </c>
      <c r="S100" s="64">
        <f t="shared" si="4"/>
        <v>5380.74</v>
      </c>
      <c r="T100" s="64">
        <f t="shared" si="4"/>
        <v>6870.29</v>
      </c>
      <c r="U100" s="64">
        <f t="shared" si="4"/>
        <v>1887.27</v>
      </c>
      <c r="V100" s="64">
        <f t="shared" si="4"/>
        <v>0</v>
      </c>
      <c r="W100" s="64">
        <f t="shared" si="4"/>
        <v>108256.40999999999</v>
      </c>
      <c r="X100" s="64">
        <f>X97+X98</f>
        <v>845876.66</v>
      </c>
      <c r="Y100" s="59">
        <f>SUM(Y97:Y98)</f>
        <v>1</v>
      </c>
    </row>
    <row r="101" spans="1:25" ht="8.25" customHeight="1" x14ac:dyDescent="0.25">
      <c r="A101" s="55"/>
      <c r="B101" s="55"/>
      <c r="C101" s="55"/>
      <c r="D101" s="5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59"/>
    </row>
    <row r="102" spans="1:25" ht="20.100000000000001" customHeight="1" x14ac:dyDescent="0.25">
      <c r="A102" s="56"/>
      <c r="B102" s="56" t="s">
        <v>100</v>
      </c>
      <c r="C102" s="57">
        <f>C24+C33</f>
        <v>1.7749999999999999</v>
      </c>
      <c r="D102" s="56"/>
      <c r="E102" s="58">
        <f>E24+E33</f>
        <v>29371.25</v>
      </c>
      <c r="F102" s="58">
        <f t="shared" ref="F102:X102" si="5">F24+F33</f>
        <v>29371.25</v>
      </c>
      <c r="G102" s="58">
        <f t="shared" si="5"/>
        <v>0</v>
      </c>
      <c r="H102" s="58">
        <f t="shared" si="5"/>
        <v>0</v>
      </c>
      <c r="I102" s="58">
        <f t="shared" si="5"/>
        <v>0</v>
      </c>
      <c r="J102" s="58">
        <f t="shared" si="5"/>
        <v>0</v>
      </c>
      <c r="K102" s="58">
        <f t="shared" si="5"/>
        <v>0</v>
      </c>
      <c r="L102" s="58">
        <f t="shared" si="5"/>
        <v>0</v>
      </c>
      <c r="M102" s="58">
        <f t="shared" si="5"/>
        <v>0</v>
      </c>
      <c r="N102" s="58">
        <f t="shared" si="5"/>
        <v>29127.81</v>
      </c>
      <c r="O102" s="58">
        <f t="shared" si="5"/>
        <v>9617.0399999999991</v>
      </c>
      <c r="P102" s="58">
        <f t="shared" si="5"/>
        <v>0</v>
      </c>
      <c r="Q102" s="58">
        <f t="shared" si="5"/>
        <v>10002.18</v>
      </c>
      <c r="R102" s="58">
        <f t="shared" si="5"/>
        <v>1302.57</v>
      </c>
      <c r="S102" s="58">
        <f t="shared" si="5"/>
        <v>0</v>
      </c>
      <c r="T102" s="58">
        <f t="shared" si="5"/>
        <v>863.2</v>
      </c>
      <c r="U102" s="58">
        <f t="shared" si="5"/>
        <v>0</v>
      </c>
      <c r="V102" s="58">
        <f t="shared" si="5"/>
        <v>0</v>
      </c>
      <c r="W102" s="58">
        <f t="shared" si="5"/>
        <v>7342.82</v>
      </c>
      <c r="X102" s="58">
        <f t="shared" si="5"/>
        <v>58499.06</v>
      </c>
      <c r="Y102" s="59">
        <f>X102/X104</f>
        <v>0.78575955156451938</v>
      </c>
    </row>
    <row r="103" spans="1:25" ht="20.100000000000001" customHeight="1" x14ac:dyDescent="0.25">
      <c r="A103" s="56"/>
      <c r="B103" s="56" t="s">
        <v>101</v>
      </c>
      <c r="C103" s="57">
        <f>C64</f>
        <v>0.4</v>
      </c>
      <c r="D103" s="56"/>
      <c r="E103" s="58">
        <f>E64</f>
        <v>5940</v>
      </c>
      <c r="F103" s="58">
        <f t="shared" ref="F103:X103" si="6">F64</f>
        <v>5940</v>
      </c>
      <c r="G103" s="58">
        <f t="shared" si="6"/>
        <v>0</v>
      </c>
      <c r="H103" s="58">
        <f t="shared" si="6"/>
        <v>0</v>
      </c>
      <c r="I103" s="58">
        <f t="shared" si="6"/>
        <v>0</v>
      </c>
      <c r="J103" s="58">
        <f t="shared" si="6"/>
        <v>0</v>
      </c>
      <c r="K103" s="58">
        <f t="shared" si="6"/>
        <v>0</v>
      </c>
      <c r="L103" s="58">
        <f t="shared" si="6"/>
        <v>0</v>
      </c>
      <c r="M103" s="58">
        <f t="shared" si="6"/>
        <v>0</v>
      </c>
      <c r="N103" s="58">
        <f t="shared" si="6"/>
        <v>10010</v>
      </c>
      <c r="O103" s="58">
        <f t="shared" si="6"/>
        <v>6831.8</v>
      </c>
      <c r="P103" s="58">
        <f t="shared" si="6"/>
        <v>0</v>
      </c>
      <c r="Q103" s="58">
        <f t="shared" si="6"/>
        <v>3000</v>
      </c>
      <c r="R103" s="58">
        <f t="shared" si="6"/>
        <v>0</v>
      </c>
      <c r="S103" s="58">
        <f t="shared" si="6"/>
        <v>0</v>
      </c>
      <c r="T103" s="58">
        <f t="shared" si="6"/>
        <v>178.2</v>
      </c>
      <c r="U103" s="58">
        <f t="shared" si="6"/>
        <v>0</v>
      </c>
      <c r="V103" s="58">
        <f t="shared" si="6"/>
        <v>0</v>
      </c>
      <c r="W103" s="58">
        <f t="shared" si="6"/>
        <v>0</v>
      </c>
      <c r="X103" s="58">
        <f t="shared" si="6"/>
        <v>15950</v>
      </c>
      <c r="Y103" s="59">
        <f>X103/X104</f>
        <v>0.2142404484354806</v>
      </c>
    </row>
    <row r="104" spans="1:25" ht="20.100000000000001" customHeight="1" x14ac:dyDescent="0.25">
      <c r="A104" s="56"/>
      <c r="B104" s="56" t="s">
        <v>102</v>
      </c>
      <c r="C104" s="57">
        <f>SUM(C102:C103)</f>
        <v>2.1749999999999998</v>
      </c>
      <c r="D104" s="56"/>
      <c r="E104" s="58">
        <f>SUM(E102:E103)</f>
        <v>35311.25</v>
      </c>
      <c r="F104" s="58">
        <f t="shared" ref="F104:X104" si="7">SUM(F102:F103)</f>
        <v>35311.25</v>
      </c>
      <c r="G104" s="58">
        <f t="shared" si="7"/>
        <v>0</v>
      </c>
      <c r="H104" s="58">
        <f t="shared" si="7"/>
        <v>0</v>
      </c>
      <c r="I104" s="58">
        <f t="shared" si="7"/>
        <v>0</v>
      </c>
      <c r="J104" s="58">
        <f t="shared" si="7"/>
        <v>0</v>
      </c>
      <c r="K104" s="58">
        <f t="shared" si="7"/>
        <v>0</v>
      </c>
      <c r="L104" s="58">
        <f t="shared" si="7"/>
        <v>0</v>
      </c>
      <c r="M104" s="58">
        <f t="shared" si="7"/>
        <v>0</v>
      </c>
      <c r="N104" s="58">
        <f t="shared" si="7"/>
        <v>39137.81</v>
      </c>
      <c r="O104" s="58">
        <f t="shared" si="7"/>
        <v>16448.84</v>
      </c>
      <c r="P104" s="58">
        <f t="shared" si="7"/>
        <v>0</v>
      </c>
      <c r="Q104" s="58">
        <f t="shared" si="7"/>
        <v>13002.18</v>
      </c>
      <c r="R104" s="58">
        <f t="shared" si="7"/>
        <v>1302.57</v>
      </c>
      <c r="S104" s="58">
        <f t="shared" si="7"/>
        <v>0</v>
      </c>
      <c r="T104" s="58">
        <f t="shared" si="7"/>
        <v>1041.4000000000001</v>
      </c>
      <c r="U104" s="58">
        <f t="shared" si="7"/>
        <v>0</v>
      </c>
      <c r="V104" s="58">
        <f t="shared" si="7"/>
        <v>0</v>
      </c>
      <c r="W104" s="58">
        <f t="shared" si="7"/>
        <v>7342.82</v>
      </c>
      <c r="X104" s="58">
        <f t="shared" si="7"/>
        <v>74449.06</v>
      </c>
      <c r="Y104" s="59">
        <f>SUM(Y102:Y103)</f>
        <v>1</v>
      </c>
    </row>
    <row r="105" spans="1:25" ht="20.100000000000001" customHeight="1" x14ac:dyDescent="0.25">
      <c r="A105" s="55"/>
      <c r="B105" s="56" t="s">
        <v>103</v>
      </c>
      <c r="C105" s="57">
        <f>C99+C104</f>
        <v>32.515000000000001</v>
      </c>
      <c r="D105" s="56"/>
      <c r="E105" s="58">
        <f>E99+E104</f>
        <v>535378.73</v>
      </c>
      <c r="F105" s="58">
        <f t="shared" ref="F105:X105" si="8">F99+F104</f>
        <v>535378.73</v>
      </c>
      <c r="G105" s="58">
        <f t="shared" si="8"/>
        <v>146197.34000000003</v>
      </c>
      <c r="H105" s="58">
        <f t="shared" si="8"/>
        <v>120000</v>
      </c>
      <c r="I105" s="58">
        <f t="shared" si="8"/>
        <v>1837</v>
      </c>
      <c r="J105" s="58">
        <f t="shared" si="8"/>
        <v>2050.7000000000003</v>
      </c>
      <c r="K105" s="58">
        <f t="shared" si="8"/>
        <v>1345.94</v>
      </c>
      <c r="L105" s="58">
        <f t="shared" si="8"/>
        <v>923.7</v>
      </c>
      <c r="M105" s="58">
        <f t="shared" si="8"/>
        <v>20040</v>
      </c>
      <c r="N105" s="58">
        <f t="shared" si="8"/>
        <v>378904.65</v>
      </c>
      <c r="O105" s="58">
        <f t="shared" si="8"/>
        <v>53892.11</v>
      </c>
      <c r="P105" s="58">
        <f t="shared" si="8"/>
        <v>68729.34</v>
      </c>
      <c r="Q105" s="58">
        <f t="shared" si="8"/>
        <v>99780.81</v>
      </c>
      <c r="R105" s="58">
        <f t="shared" si="8"/>
        <v>18635.96</v>
      </c>
      <c r="S105" s="58">
        <f t="shared" si="8"/>
        <v>5380.74</v>
      </c>
      <c r="T105" s="58">
        <f t="shared" si="8"/>
        <v>7911.6900000000005</v>
      </c>
      <c r="U105" s="58">
        <f t="shared" si="8"/>
        <v>1887.27</v>
      </c>
      <c r="V105" s="58">
        <f t="shared" si="8"/>
        <v>5000</v>
      </c>
      <c r="W105" s="58">
        <f t="shared" si="8"/>
        <v>117686.72999999998</v>
      </c>
      <c r="X105" s="58">
        <f t="shared" si="8"/>
        <v>1060480.72</v>
      </c>
      <c r="Y105" s="59"/>
    </row>
    <row r="106" spans="1:25" ht="20.100000000000001" customHeight="1" x14ac:dyDescent="0.2">
      <c r="U106" s="66"/>
      <c r="V106" s="66" t="s">
        <v>104</v>
      </c>
      <c r="W106" s="66" t="s">
        <v>105</v>
      </c>
      <c r="X106" s="66" t="s">
        <v>106</v>
      </c>
    </row>
    <row r="107" spans="1:25" ht="20.100000000000001" customHeight="1" x14ac:dyDescent="0.2">
      <c r="B107" s="67" t="s">
        <v>107</v>
      </c>
      <c r="U107" s="66" t="s">
        <v>108</v>
      </c>
      <c r="V107" s="67">
        <v>697800</v>
      </c>
      <c r="W107" s="68">
        <f>X97</f>
        <v>644586.29</v>
      </c>
      <c r="X107" s="68">
        <f>V107-W107</f>
        <v>53213.709999999963</v>
      </c>
    </row>
    <row r="108" spans="1:25" ht="20.100000000000001" customHeight="1" x14ac:dyDescent="0.2">
      <c r="U108" s="66" t="s">
        <v>109</v>
      </c>
      <c r="V108" s="67">
        <v>199100</v>
      </c>
      <c r="W108" s="68">
        <f>X98-X89+Y89</f>
        <v>195515.76166666666</v>
      </c>
      <c r="X108" s="68">
        <f>V108-W108</f>
        <v>3584.2383333333419</v>
      </c>
    </row>
    <row r="109" spans="1:25" ht="20.100000000000001" customHeight="1" x14ac:dyDescent="0.2">
      <c r="U109" s="66" t="s">
        <v>110</v>
      </c>
      <c r="V109" s="67">
        <v>47600</v>
      </c>
      <c r="W109" s="68">
        <f>X102-X36</f>
        <v>47535.06</v>
      </c>
      <c r="X109" s="68">
        <f t="shared" ref="X109:X110" si="9">V109-W109</f>
        <v>64.940000000002328</v>
      </c>
    </row>
    <row r="110" spans="1:25" ht="20.100000000000001" customHeight="1" x14ac:dyDescent="0.2">
      <c r="U110" s="66" t="s">
        <v>111</v>
      </c>
      <c r="V110" s="67">
        <v>15900</v>
      </c>
      <c r="W110" s="69">
        <f>X103</f>
        <v>15950</v>
      </c>
      <c r="X110" s="68">
        <f t="shared" si="9"/>
        <v>-50</v>
      </c>
    </row>
    <row r="111" spans="1:25" ht="20.100000000000001" customHeight="1" x14ac:dyDescent="0.2"/>
    <row r="112" spans="1:25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</sheetData>
  <mergeCells count="30">
    <mergeCell ref="W14:W15"/>
    <mergeCell ref="X14:X15"/>
    <mergeCell ref="S14:S15"/>
    <mergeCell ref="T14:T15"/>
    <mergeCell ref="U14:U15"/>
    <mergeCell ref="V14:V15"/>
    <mergeCell ref="N14:N15"/>
    <mergeCell ref="O14:O15"/>
    <mergeCell ref="P14:P15"/>
    <mergeCell ref="Q14:Q15"/>
    <mergeCell ref="R14:R15"/>
    <mergeCell ref="I14:I15"/>
    <mergeCell ref="J14:J15"/>
    <mergeCell ref="K14:K15"/>
    <mergeCell ref="L14:L15"/>
    <mergeCell ref="M14:M15"/>
    <mergeCell ref="B4:D4"/>
    <mergeCell ref="B6:D6"/>
    <mergeCell ref="B10:H10"/>
    <mergeCell ref="B11:F11"/>
    <mergeCell ref="A14:A15"/>
    <mergeCell ref="B14:B15"/>
    <mergeCell ref="C14:C15"/>
    <mergeCell ref="D14:D15"/>
    <mergeCell ref="E14:E15"/>
    <mergeCell ref="F14:F15"/>
    <mergeCell ref="G14:G15"/>
    <mergeCell ref="H14:H15"/>
    <mergeCell ref="B1:C1"/>
    <mergeCell ref="B2:D2"/>
  </mergeCells>
  <pageMargins left="0.39370078740157483" right="0.39370078740157483" top="0.39370078740157483" bottom="0.39370078740157483" header="0" footer="0"/>
  <pageSetup paperSize="9" scale="82" fitToWidth="3" fitToHeight="2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kolis</cp:lastModifiedBy>
  <cp:lastPrinted>2026-03-24T13:34:38Z</cp:lastPrinted>
  <dcterms:modified xsi:type="dcterms:W3CDTF">2026-03-24T13:35:46Z</dcterms:modified>
</cp:coreProperties>
</file>